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65" windowWidth="15120" windowHeight="7950"/>
  </bookViews>
  <sheets>
    <sheet name="Összesítő" sheetId="4" r:id="rId1"/>
    <sheet name="Meglévő épületrészek építészet" sheetId="1" r:id="rId2"/>
    <sheet name="Villanyszerelés - villámvédelem" sheetId="2" r:id="rId3"/>
  </sheets>
  <definedNames>
    <definedName name="_xlnm.Print_Area" localSheetId="1">'Meglévő épületrészek építészet'!$A$1:$I$21</definedName>
  </definedNames>
  <calcPr calcId="145621"/>
</workbook>
</file>

<file path=xl/calcChain.xml><?xml version="1.0" encoding="utf-8"?>
<calcChain xmlns="http://schemas.openxmlformats.org/spreadsheetml/2006/main">
  <c r="I4" i="2" l="1"/>
  <c r="J4" i="2"/>
  <c r="K4" i="2" s="1"/>
  <c r="I5" i="2"/>
  <c r="J5" i="2"/>
  <c r="I6" i="2"/>
  <c r="J6" i="2"/>
  <c r="K6" i="2"/>
  <c r="I7" i="2"/>
  <c r="J7" i="2"/>
  <c r="K7" i="2" s="1"/>
  <c r="I8" i="2"/>
  <c r="J8" i="2"/>
  <c r="K8" i="2" s="1"/>
  <c r="I9" i="2"/>
  <c r="J9" i="2"/>
  <c r="I10" i="2"/>
  <c r="J10" i="2"/>
  <c r="K10" i="2"/>
  <c r="I11" i="2"/>
  <c r="J11" i="2"/>
  <c r="K11" i="2" s="1"/>
  <c r="I12" i="2"/>
  <c r="J12" i="2"/>
  <c r="K12" i="2" s="1"/>
  <c r="I13" i="2"/>
  <c r="J13" i="2"/>
  <c r="I14" i="2"/>
  <c r="J14" i="2"/>
  <c r="K14" i="2"/>
  <c r="I15" i="2"/>
  <c r="J15" i="2"/>
  <c r="K15" i="2" s="1"/>
  <c r="I16" i="2"/>
  <c r="J16" i="2"/>
  <c r="K16" i="2" s="1"/>
  <c r="I17" i="2"/>
  <c r="J17" i="2"/>
  <c r="I19" i="2"/>
  <c r="J19" i="2"/>
  <c r="J22" i="2"/>
  <c r="I22" i="2"/>
  <c r="J21" i="2"/>
  <c r="I21" i="2"/>
  <c r="J3" i="2"/>
  <c r="I3" i="2"/>
  <c r="C19" i="1"/>
  <c r="I19" i="1" s="1"/>
  <c r="C17" i="1"/>
  <c r="I17" i="1" s="1"/>
  <c r="I16" i="1"/>
  <c r="H16" i="1"/>
  <c r="C14" i="1"/>
  <c r="I14" i="1" s="1"/>
  <c r="I7" i="1"/>
  <c r="H7" i="1"/>
  <c r="I20" i="1"/>
  <c r="H20" i="1"/>
  <c r="I13" i="1"/>
  <c r="H13" i="1"/>
  <c r="C12" i="1"/>
  <c r="I12" i="1" s="1"/>
  <c r="I11" i="1"/>
  <c r="H11" i="1"/>
  <c r="I10" i="1"/>
  <c r="H10" i="1"/>
  <c r="I9" i="1"/>
  <c r="H9" i="1"/>
  <c r="I8" i="1"/>
  <c r="H8" i="1"/>
  <c r="I6" i="1"/>
  <c r="H6" i="1"/>
  <c r="I5" i="1"/>
  <c r="I4" i="1"/>
  <c r="I3" i="1"/>
  <c r="H14" i="1" l="1"/>
  <c r="H19" i="1"/>
  <c r="C18" i="1"/>
  <c r="I18" i="1" s="1"/>
  <c r="C15" i="1"/>
  <c r="I15" i="1" s="1"/>
  <c r="H17" i="1"/>
  <c r="K19" i="2"/>
  <c r="K17" i="2"/>
  <c r="K13" i="2"/>
  <c r="K9" i="2"/>
  <c r="K5" i="2"/>
  <c r="K21" i="2"/>
  <c r="K22" i="2"/>
  <c r="J20" i="2"/>
  <c r="F18" i="4" s="1"/>
  <c r="K3" i="2"/>
  <c r="I20" i="2"/>
  <c r="E18" i="4" s="1"/>
  <c r="H12" i="1"/>
  <c r="H18" i="1"/>
  <c r="I21" i="1" l="1"/>
  <c r="F16" i="4" s="1"/>
  <c r="H15" i="1"/>
  <c r="H21" i="1" s="1"/>
  <c r="E16" i="4" s="1"/>
  <c r="G16" i="4" s="1"/>
  <c r="G18" i="4"/>
  <c r="H18" i="4" s="1"/>
  <c r="I18" i="4" s="1"/>
  <c r="K20" i="2"/>
  <c r="G20" i="4" l="1"/>
  <c r="H16" i="4"/>
  <c r="H20" i="4" s="1"/>
  <c r="I20" i="4" l="1"/>
  <c r="I16" i="4"/>
</calcChain>
</file>

<file path=xl/sharedStrings.xml><?xml version="1.0" encoding="utf-8"?>
<sst xmlns="http://schemas.openxmlformats.org/spreadsheetml/2006/main" count="179" uniqueCount="115">
  <si>
    <t>Ssz.</t>
  </si>
  <si>
    <t>Tétel megnevezés</t>
  </si>
  <si>
    <t>M.</t>
  </si>
  <si>
    <t>M. e.</t>
  </si>
  <si>
    <t>Anyag egységár</t>
  </si>
  <si>
    <t>Munkadíj egységár</t>
  </si>
  <si>
    <t>Anyag összesen</t>
  </si>
  <si>
    <t>Munkadíj összen</t>
  </si>
  <si>
    <t>2.</t>
  </si>
  <si>
    <t xml:space="preserve">Válaszfal bontása </t>
  </si>
  <si>
    <t>m</t>
  </si>
  <si>
    <t>3.</t>
  </si>
  <si>
    <t>PVC burkolat bontása</t>
  </si>
  <si>
    <t>4.</t>
  </si>
  <si>
    <t>db</t>
  </si>
  <si>
    <t>5.</t>
  </si>
  <si>
    <t>6.</t>
  </si>
  <si>
    <t>7.</t>
  </si>
  <si>
    <r>
      <t xml:space="preserve">Válaszfal </t>
    </r>
    <r>
      <rPr>
        <sz val="10"/>
        <rFont val="Arial"/>
        <family val="2"/>
        <charset val="238"/>
      </rPr>
      <t xml:space="preserve">építése, égetett agyag-kerámia termékekből, nútféderes elemekből, 100 mm falvastagságban, 330x238x100 mm-es vagy 500x238x100 mm-es méretű válaszfallapból, falazó, meszes cementhabarcsba falazva </t>
    </r>
    <r>
      <rPr>
        <b/>
        <sz val="10"/>
        <rFont val="Arial"/>
        <family val="2"/>
        <charset val="238"/>
      </rPr>
      <t>POROTHERM 10 N+F</t>
    </r>
    <r>
      <rPr>
        <sz val="10"/>
        <rFont val="Arial"/>
        <family val="2"/>
        <charset val="238"/>
      </rPr>
      <t xml:space="preserve"> válaszfallap, 500x238x100 mm, </t>
    </r>
  </si>
  <si>
    <t>8.</t>
  </si>
  <si>
    <r>
      <t xml:space="preserve">Vakolatjavítás </t>
    </r>
    <r>
      <rPr>
        <sz val="10"/>
        <rFont val="Arial"/>
        <family val="2"/>
        <charset val="238"/>
      </rPr>
      <t xml:space="preserve">készítése, gépi felhordással, zsákos kiszerelésű szárazhabarcsból, sima, normál mész-cement vakolat, 1 cm vastagságban LB-Knauf MP 501 W gépi alapvakolat, "501-es" fehér, a szükséges élvédőkkel, simítva </t>
    </r>
  </si>
  <si>
    <t>9.</t>
  </si>
  <si>
    <r>
      <rPr>
        <b/>
        <sz val="10"/>
        <rFont val="Arial"/>
        <family val="2"/>
        <charset val="238"/>
      </rPr>
      <t>Laminált parketta</t>
    </r>
    <r>
      <rPr>
        <sz val="10"/>
        <rFont val="Arial"/>
        <family val="2"/>
        <charset val="238"/>
      </rPr>
      <t>, nagy felületi szilárdságú padlóburkolat fektetése alátét filcre, beton aljzaton, Tervező és megrendelő által választott színben és minőségben. Lábazatszegéllyel</t>
    </r>
  </si>
  <si>
    <t>10.</t>
  </si>
  <si>
    <r>
      <rPr>
        <b/>
        <sz val="10"/>
        <rFont val="Arial"/>
        <family val="2"/>
        <charset val="238"/>
      </rPr>
      <t>NORA típusú gumipadló</t>
    </r>
    <r>
      <rPr>
        <sz val="10"/>
        <rFont val="Arial"/>
        <family val="2"/>
        <charset val="238"/>
      </rPr>
      <t xml:space="preserve"> padlóburkolat fektetése,  beton aljzaton, Tervező és megrendelő által választott színben és minőségben. Lábazatszegéllyel</t>
    </r>
  </si>
  <si>
    <t>11.</t>
  </si>
  <si>
    <r>
      <rPr>
        <b/>
        <sz val="10"/>
        <rFont val="Arial"/>
        <family val="2"/>
        <charset val="238"/>
      </rPr>
      <t>Önterülő aljzatkiegyenlítő</t>
    </r>
    <r>
      <rPr>
        <sz val="10"/>
        <rFont val="Arial"/>
        <family val="2"/>
        <charset val="238"/>
      </rPr>
      <t xml:space="preserve"> simítás készítése laminált padlóburkolat és gumipadló burkolat alá. 0-3 mm vtg-ig</t>
    </r>
  </si>
  <si>
    <t>12.</t>
  </si>
  <si>
    <r>
      <rPr>
        <b/>
        <sz val="10"/>
        <rFont val="Arial"/>
        <family val="2"/>
        <charset val="238"/>
      </rPr>
      <t>Csempe oldalfalburkolat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javítása - pótlása</t>
    </r>
    <r>
      <rPr>
        <sz val="10"/>
        <rFont val="Arial"/>
        <family val="2"/>
        <charset val="238"/>
      </rPr>
      <t xml:space="preserve">, flexibilis ragasztóval ragasztva és fugázva, pozitív és negatív sarkok fémélvédővel,  hálósan rakva, meglévővel azonos méretben </t>
    </r>
  </si>
  <si>
    <t>13.</t>
  </si>
  <si>
    <t>fm</t>
  </si>
  <si>
    <t>14.</t>
  </si>
  <si>
    <r>
      <rPr>
        <b/>
        <sz val="10"/>
        <rFont val="Arial"/>
        <family val="2"/>
        <charset val="238"/>
      </rPr>
      <t>Homlokzati nyílászárók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elhelyezése</t>
    </r>
    <r>
      <rPr>
        <sz val="10"/>
        <rFont val="Arial"/>
        <family val="2"/>
        <charset val="238"/>
      </rPr>
      <t xml:space="preserve"> REHAU Es-70 profilrendszerből, 2 rtg.-ű üvegezéssel Ug= 1,0W/m2K, fehér színben,  belső síkon műanyag fehér párkánnyal, nyílászárók beépítésével</t>
    </r>
  </si>
  <si>
    <t>kvt</t>
  </si>
  <si>
    <t>15.</t>
  </si>
  <si>
    <r>
      <t xml:space="preserve">Előkészítő munkák belső festéseknél; </t>
    </r>
    <r>
      <rPr>
        <b/>
        <sz val="10"/>
        <rFont val="Arial"/>
        <family val="2"/>
        <charset val="238"/>
      </rPr>
      <t>régi máló festékrétegek lekaparása</t>
    </r>
    <r>
      <rPr>
        <sz val="10"/>
        <rFont val="Arial"/>
        <family val="2"/>
        <charset val="238"/>
      </rPr>
      <t xml:space="preserve"> oldalfalról, mennyezetről.</t>
    </r>
  </si>
  <si>
    <t>m2</t>
  </si>
  <si>
    <t>16.</t>
  </si>
  <si>
    <r>
      <t xml:space="preserve">Átkapart, átcsiszolt felületek pormegkötő </t>
    </r>
    <r>
      <rPr>
        <b/>
        <sz val="10"/>
        <rFont val="Arial"/>
        <family val="2"/>
        <charset val="238"/>
      </rPr>
      <t>mélyalapozása</t>
    </r>
    <r>
      <rPr>
        <sz val="10"/>
        <rFont val="Arial"/>
        <family val="2"/>
        <charset val="238"/>
      </rPr>
      <t xml:space="preserve"> 1rtg.-ben.</t>
    </r>
  </si>
  <si>
    <t>17.</t>
  </si>
  <si>
    <r>
      <t xml:space="preserve">Előkészítés Belső festéseknél felület előkészítése, részmunkák; </t>
    </r>
    <r>
      <rPr>
        <b/>
        <sz val="10"/>
        <rFont val="Arial"/>
        <family val="2"/>
        <charset val="238"/>
      </rPr>
      <t>glettelés</t>
    </r>
    <r>
      <rPr>
        <sz val="10"/>
        <rFont val="Arial"/>
        <family val="2"/>
        <charset val="238"/>
      </rPr>
      <t>, meszes glettel, vakolt felületen, bármilyen padozatú helyiségben, tagolatlan felületen (oldalfal)</t>
    </r>
  </si>
  <si>
    <t>18.</t>
  </si>
  <si>
    <r>
      <t xml:space="preserve">Előkészítés Belső festéseknél felület előkészítése, részmunkák; </t>
    </r>
    <r>
      <rPr>
        <b/>
        <sz val="10"/>
        <rFont val="Arial"/>
        <family val="2"/>
        <charset val="238"/>
      </rPr>
      <t>glettelés</t>
    </r>
    <r>
      <rPr>
        <sz val="10"/>
        <rFont val="Arial"/>
        <family val="2"/>
        <charset val="238"/>
      </rPr>
      <t>, meszes glettel, beton felületen, bármilyen padozatú helyiségben, tagolatlan felületen (mennyezet)</t>
    </r>
  </si>
  <si>
    <r>
      <rPr>
        <b/>
        <sz val="10"/>
        <rFont val="Arial"/>
        <family val="2"/>
        <charset val="238"/>
      </rPr>
      <t>Meszes festés</t>
    </r>
    <r>
      <rPr>
        <sz val="10"/>
        <rFont val="Arial"/>
        <family val="2"/>
        <charset val="238"/>
      </rPr>
      <t xml:space="preserve"> belső vakolt, glettelt falfelületen, fehér vagy gyárilag színezett festékkel, új vagy régi lekapart, előkészített alapfelületen, vakolaton, két rétegben, tagolatlan sima felületen</t>
    </r>
  </si>
  <si>
    <t>Járófelületek és nyílászárók megóvása festés teljes időtartama alatt.</t>
  </si>
  <si>
    <t>Sor-szám</t>
  </si>
  <si>
    <t>Csoport</t>
  </si>
  <si>
    <t>Típusjel</t>
  </si>
  <si>
    <t>Anyag, munka megnevezése, leírása</t>
  </si>
  <si>
    <t>M. egység</t>
  </si>
  <si>
    <t>Meny-nyiség</t>
  </si>
  <si>
    <t>Anyagár (egységnyi) [eFt/*]</t>
  </si>
  <si>
    <t>Munkadíj (Egységnyi) [eFt/*]</t>
  </si>
  <si>
    <t>Anyagár [eFt]</t>
  </si>
  <si>
    <t>Munkadíj [eFt]</t>
  </si>
  <si>
    <t>Összár [eFt]</t>
  </si>
  <si>
    <t>Elosztó</t>
  </si>
  <si>
    <t>E0-FM</t>
  </si>
  <si>
    <t>EP</t>
  </si>
  <si>
    <t>Lámpatest, fényforrás</t>
  </si>
  <si>
    <t>1x60W</t>
  </si>
  <si>
    <t>Vezeték, kábel</t>
  </si>
  <si>
    <t>NYY-0 4x120mm²</t>
  </si>
  <si>
    <t xml:space="preserve">NYY-J 4x120mm²–es földkábel a castlakozó földkánbel toldásához (földbe védőcsőbe fektetve) </t>
  </si>
  <si>
    <t>EPH; Földelés; Villámvédelem</t>
  </si>
  <si>
    <t>D=10mm–es köracél</t>
  </si>
  <si>
    <t>D=10mm–es köracél elhelyezése aljazbetonban földeléshez, hegesztéssel 14 helyen felállással (villámvédelmi és erősáramú földeléshez)</t>
  </si>
  <si>
    <t>Földelés</t>
  </si>
  <si>
    <t>Földelés 2m-es; szúrt; rúd</t>
  </si>
  <si>
    <t>EPH  - Földelési kiállás létesítése</t>
  </si>
  <si>
    <t>Villámvédelem</t>
  </si>
  <si>
    <t>Villámvédelem - Földelési kiállás létesítése</t>
  </si>
  <si>
    <t>Villámvédelem - Földelés összekötése a levezetővel</t>
  </si>
  <si>
    <t>Villámvédelem - Vizsgálóösszekötő</t>
  </si>
  <si>
    <t>Villámvédelem - Tetővezeték tartó. Vezető OBO típusa: RD-10-V4A. Vezető tartó típusa: 165 MBG-10.</t>
  </si>
  <si>
    <t>Villámvédelem - Attikalemez bekötése. OBO típus: 267 VA kapocs</t>
  </si>
  <si>
    <t>D=10mm–es horganyzott köracél</t>
  </si>
  <si>
    <t>D=10mm–es horganyzott köracél elhelyezése felfogóhoz, levezetőhöz, kötőelemekkel 6 helyen felállással (villámvédelmi és erősáramú földeléshez)</t>
  </si>
  <si>
    <t>Villámvédelem - 1,5m-es felfogórúd</t>
  </si>
  <si>
    <t>Egyéb</t>
  </si>
  <si>
    <t>Dokumentáció</t>
  </si>
  <si>
    <t>Áramszolgáltató részére átadandó dokumentáció és egyéb műszaki adat, ügyintézés, igénybejelentés, áramváltós mérőterv jóváhagyása</t>
  </si>
  <si>
    <t>klt</t>
  </si>
  <si>
    <t>A hálózat kiépítése működő hálózatot kell tartalmazzon, ezért az egységárak mindennemű költséget tartalmaznak.</t>
  </si>
  <si>
    <t>Tűzjelző</t>
  </si>
  <si>
    <t>NOTIFIER
AM1000</t>
  </si>
  <si>
    <t>∑</t>
  </si>
  <si>
    <t>Építés helyszíne: 9200 Mosonmagyaróvár, Lajtaszer u. 27.</t>
  </si>
  <si>
    <t>Építtető: Mosonmagyaróvár Város Önkormányzata</t>
  </si>
  <si>
    <t>9200 Mosonmagyaróvár, Fő u. 11.</t>
  </si>
  <si>
    <t>9200 Mosonmagyaróvár, Bástya u. 14.</t>
  </si>
  <si>
    <t>Munkanem összesítő</t>
  </si>
  <si>
    <t>Összesen Nettó</t>
  </si>
  <si>
    <t>ÁFA (27%)</t>
  </si>
  <si>
    <t>Összesen Bruttó</t>
  </si>
  <si>
    <t>Összesen :</t>
  </si>
  <si>
    <t>Lurkóvár Óvoda felújítása -  II. ütem</t>
  </si>
  <si>
    <t>1.</t>
  </si>
  <si>
    <r>
      <rPr>
        <b/>
        <sz val="10"/>
        <rFont val="Arial"/>
        <family val="2"/>
        <charset val="238"/>
      </rPr>
      <t xml:space="preserve">Nyílászáró bontása   </t>
    </r>
    <r>
      <rPr>
        <sz val="10"/>
        <rFont val="Arial"/>
        <family val="2"/>
        <charset val="238"/>
      </rPr>
      <t xml:space="preserve">            NM 120*195 cm</t>
    </r>
  </si>
  <si>
    <r>
      <t xml:space="preserve">Előregyártott azonnal terhelhető </t>
    </r>
    <r>
      <rPr>
        <b/>
        <sz val="10"/>
        <rFont val="Arial"/>
        <family val="2"/>
        <charset val="238"/>
      </rPr>
      <t>nyílásáthidaló  elhelyezése</t>
    </r>
    <r>
      <rPr>
        <sz val="10"/>
        <rFont val="Arial"/>
        <family val="2"/>
        <charset val="238"/>
      </rPr>
      <t xml:space="preserve">, tartószerkezetre, csomóponti kötés nélkül, falazat szélességű áthidaló elemekből vagy több elem  egymás mellé sorolásával, a teherhordó falváll előkészítésével
</t>
    </r>
    <r>
      <rPr>
        <b/>
        <sz val="10"/>
        <rFont val="Arial"/>
        <family val="2"/>
        <charset val="238"/>
      </rPr>
      <t>POROTHERM "S"</t>
    </r>
    <r>
      <rPr>
        <sz val="10"/>
        <rFont val="Arial"/>
        <family val="2"/>
        <charset val="238"/>
      </rPr>
      <t xml:space="preserve"> 3,00 m</t>
    </r>
  </si>
  <si>
    <r>
      <t>Ablakpárkány</t>
    </r>
    <r>
      <rPr>
        <sz val="10"/>
        <rFont val="Arial"/>
        <family val="2"/>
        <charset val="238"/>
      </rPr>
      <t xml:space="preserve"> színes alumínium lemezbõl,  Ksz: 25 cm-ig, ragasztással, külső síkon, szürke színben </t>
    </r>
  </si>
  <si>
    <t>Villanyszerelés - villámvédelem</t>
  </si>
  <si>
    <r>
      <rPr>
        <b/>
        <sz val="10"/>
        <rFont val="Arial"/>
        <family val="2"/>
        <charset val="238"/>
      </rPr>
      <t>E0-FM jelű - Földszinti fogyasztásmérő elosztó:</t>
    </r>
    <r>
      <rPr>
        <sz val="10"/>
        <rFont val="Arial"/>
        <family val="2"/>
        <charset val="238"/>
      </rPr>
      <t xml:space="preserve"> Túlfeszültséglevezető; 1kábelfogadóva + 1mérőhellyel összeszerelt maszkos elosztó. -- Terv a </t>
    </r>
    <r>
      <rPr>
        <b/>
        <sz val="10"/>
        <rFont val="Arial"/>
        <family val="2"/>
        <charset val="238"/>
      </rPr>
      <t>GE09</t>
    </r>
    <r>
      <rPr>
        <sz val="10"/>
        <rFont val="Arial"/>
        <family val="2"/>
        <charset val="238"/>
      </rPr>
      <t xml:space="preserve"> számú rajzon található.</t>
    </r>
  </si>
  <si>
    <r>
      <rPr>
        <b/>
        <sz val="10"/>
        <rFont val="Arial"/>
        <family val="2"/>
        <charset val="238"/>
      </rPr>
      <t>EP jelű - Pince szinti főelosztó:</t>
    </r>
    <r>
      <rPr>
        <sz val="10"/>
        <rFont val="Arial"/>
        <family val="2"/>
        <charset val="238"/>
      </rPr>
      <t xml:space="preserve"> Túlfeszültséglevezető;  főkapcsoló; In=25A DI=30mA 4P érintésvédelmi relékkel; lépcsőházi automatával; 4A-es, 10A-es és 16A-es 1P "C" típ; N és PE sínnel, sorkapoccsal, kompletten beépítve szerelve LEGRAND elemekből rajz szerint. -- Terv a </t>
    </r>
    <r>
      <rPr>
        <b/>
        <sz val="10"/>
        <rFont val="Arial"/>
        <family val="2"/>
        <charset val="238"/>
      </rPr>
      <t>GE10</t>
    </r>
    <r>
      <rPr>
        <sz val="10"/>
        <rFont val="Arial"/>
        <family val="2"/>
        <charset val="238"/>
      </rPr>
      <t xml:space="preserve"> számú rajzon található.</t>
    </r>
  </si>
  <si>
    <t>Összesen:</t>
  </si>
  <si>
    <r>
      <rPr>
        <b/>
        <sz val="10"/>
        <rFont val="Arial"/>
        <family val="2"/>
        <charset val="238"/>
      </rPr>
      <t>Lámpatest</t>
    </r>
    <r>
      <rPr>
        <sz val="10"/>
        <rFont val="Arial"/>
        <family val="2"/>
        <charset val="238"/>
      </rPr>
      <t xml:space="preserve"> - Mennyezetre szerelendő LED lámpatest minimum IP34-es védettségű 23,5W-os  lámpatest csoportszobába; irodába. Philips gyártmányú dimmelhető kialakítású ledes lámpatest. Típusjel: SM120V LED27S/830 PSD W20L120 VAR-PC. Fényforrással. - </t>
    </r>
    <r>
      <rPr>
        <b/>
        <sz val="10"/>
        <rFont val="Arial"/>
        <family val="2"/>
        <charset val="238"/>
      </rPr>
      <t>05 LEDES LÁMPATESTEK FELÁRA</t>
    </r>
  </si>
  <si>
    <t xml:space="preserve">NOTIFIER 1 hurkos analóg intelligens tűzjelző központ kompletten, programozással, anyag és szerelési díj összességében </t>
  </si>
  <si>
    <t>Lurkóvár Óvoda felújítás II. üteme
Meglévő épületrészek ("A" és "B" épület) kiegészítő munkái
Építészeti munkák</t>
  </si>
  <si>
    <t>Lurkóvár Óvoda felújítás II. üteme
Meglévő épületrészek ("A" és "B" épület) és az építés alatt álló "C" épület kiegészítő munkái 
Villanyszerelés - villámvédelem</t>
  </si>
  <si>
    <t>Meglévő épületrészek kiegészítő munkái - építészet</t>
  </si>
  <si>
    <t>Tervező: Lukácsi Építész Műterem Kft.</t>
  </si>
  <si>
    <t>Meglévő épületrészek ("A" és "B" épület) és az építés alatt álló "C" épület kiegészítő munkái</t>
  </si>
  <si>
    <t>Munkanem  megnevezése</t>
  </si>
  <si>
    <t>Aláírás</t>
  </si>
  <si>
    <t>Kelt: 2016. július 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</si>
</sst>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\ _F_t_-;\-* #,##0\ _F_t_-;_-* &quot;-&quot;\ _F_t_-;_-@_-"/>
    <numFmt numFmtId="43" formatCode="_-* #,##0.00\ _F_t_-;\-* #,##0.00\ _F_t_-;_-* &quot;-&quot;??\ _F_t_-;_-@_-"/>
    <numFmt numFmtId="164" formatCode="#,##0\ [$Ft-40E];[Red]\-#,##0\ [$Ft-40E]"/>
    <numFmt numFmtId="165" formatCode="#,##0.00_ ;\-#,##0.00\ "/>
    <numFmt numFmtId="166" formatCode="0.000"/>
    <numFmt numFmtId="167" formatCode="#,##0_ ;\-#,##0\ 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0"/>
      <name val="Times New Roman CE"/>
      <charset val="238"/>
    </font>
    <font>
      <sz val="14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ill="0" applyBorder="0" applyAlignment="0" applyProtection="0"/>
    <xf numFmtId="0" fontId="2" fillId="0" borderId="0"/>
    <xf numFmtId="43" fontId="2" fillId="0" borderId="0" applyFill="0" applyBorder="0" applyAlignment="0" applyProtection="0"/>
    <xf numFmtId="0" fontId="2" fillId="0" borderId="0"/>
    <xf numFmtId="43" fontId="2" fillId="0" borderId="0" applyFill="0" applyBorder="0" applyAlignment="0" applyProtection="0"/>
    <xf numFmtId="0" fontId="2" fillId="0" borderId="0"/>
    <xf numFmtId="43" fontId="2" fillId="0" borderId="0" applyFill="0" applyBorder="0" applyAlignment="0" applyProtection="0"/>
    <xf numFmtId="0" fontId="2" fillId="0" borderId="0"/>
    <xf numFmtId="43" fontId="2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ill="0" applyBorder="0" applyAlignment="0" applyProtection="0"/>
    <xf numFmtId="0" fontId="2" fillId="0" borderId="0"/>
  </cellStyleXfs>
  <cellXfs count="136">
    <xf numFmtId="0" fontId="0" fillId="0" borderId="0" xfId="0"/>
    <xf numFmtId="49" fontId="2" fillId="0" borderId="1" xfId="2" applyNumberFormat="1" applyFont="1" applyFill="1" applyBorder="1" applyAlignment="1">
      <alignment horizontal="center" vertical="top" wrapText="1"/>
    </xf>
    <xf numFmtId="0" fontId="2" fillId="0" borderId="2" xfId="2" applyFont="1" applyFill="1" applyBorder="1" applyAlignment="1">
      <alignment vertical="top" wrapText="1"/>
    </xf>
    <xf numFmtId="2" fontId="2" fillId="0" borderId="2" xfId="2" applyNumberFormat="1" applyFont="1" applyFill="1" applyBorder="1" applyAlignment="1">
      <alignment horizontal="right" vertical="top" wrapText="1"/>
    </xf>
    <xf numFmtId="164" fontId="2" fillId="0" borderId="2" xfId="2" applyNumberFormat="1" applyFont="1" applyFill="1" applyBorder="1" applyAlignment="1">
      <alignment horizontal="center" vertical="top" wrapText="1"/>
    </xf>
    <xf numFmtId="164" fontId="2" fillId="0" borderId="3" xfId="2" applyNumberFormat="1" applyFont="1" applyFill="1" applyBorder="1" applyAlignment="1">
      <alignment horizontal="center" vertical="top" wrapText="1"/>
    </xf>
    <xf numFmtId="0" fontId="0" fillId="0" borderId="4" xfId="0" applyBorder="1"/>
    <xf numFmtId="2" fontId="3" fillId="2" borderId="6" xfId="2" applyNumberFormat="1" applyFont="1" applyFill="1" applyBorder="1" applyAlignment="1">
      <alignment horizontal="right" vertical="top"/>
    </xf>
    <xf numFmtId="0" fontId="2" fillId="0" borderId="6" xfId="2" applyFont="1" applyBorder="1" applyAlignment="1">
      <alignment horizontal="right" vertical="top"/>
    </xf>
    <xf numFmtId="0" fontId="4" fillId="0" borderId="6" xfId="2" applyFont="1" applyBorder="1" applyAlignment="1">
      <alignment horizontal="left" vertical="top"/>
    </xf>
    <xf numFmtId="0" fontId="2" fillId="0" borderId="7" xfId="2" applyFont="1" applyBorder="1" applyAlignment="1">
      <alignment vertical="top" wrapText="1"/>
    </xf>
    <xf numFmtId="49" fontId="2" fillId="0" borderId="5" xfId="4" applyNumberFormat="1" applyFont="1" applyBorder="1" applyAlignment="1">
      <alignment horizontal="center" vertical="top"/>
    </xf>
    <xf numFmtId="0" fontId="2" fillId="0" borderId="6" xfId="4" applyFont="1" applyBorder="1" applyAlignment="1">
      <alignment horizontal="right" vertical="top"/>
    </xf>
    <xf numFmtId="0" fontId="2" fillId="0" borderId="6" xfId="4" applyFont="1" applyBorder="1" applyAlignment="1">
      <alignment vertical="top" wrapText="1"/>
    </xf>
    <xf numFmtId="1" fontId="3" fillId="2" borderId="6" xfId="4" applyNumberFormat="1" applyFont="1" applyFill="1" applyBorder="1" applyAlignment="1">
      <alignment horizontal="right" vertical="top"/>
    </xf>
    <xf numFmtId="0" fontId="3" fillId="0" borderId="6" xfId="6" applyFont="1" applyBorder="1" applyAlignment="1">
      <alignment vertical="top" wrapText="1"/>
    </xf>
    <xf numFmtId="2" fontId="3" fillId="0" borderId="7" xfId="6" applyNumberFormat="1" applyFont="1" applyBorder="1" applyAlignment="1">
      <alignment horizontal="right" vertical="top"/>
    </xf>
    <xf numFmtId="0" fontId="2" fillId="0" borderId="6" xfId="6" applyFont="1" applyBorder="1" applyAlignment="1">
      <alignment horizontal="right" vertical="top"/>
    </xf>
    <xf numFmtId="0" fontId="3" fillId="0" borderId="7" xfId="8" applyFont="1" applyBorder="1" applyAlignment="1">
      <alignment vertical="top" wrapText="1"/>
    </xf>
    <xf numFmtId="0" fontId="2" fillId="0" borderId="6" xfId="8" applyFont="1" applyBorder="1" applyAlignment="1">
      <alignment horizontal="right" vertical="top"/>
    </xf>
    <xf numFmtId="0" fontId="2" fillId="0" borderId="6" xfId="10" applyFont="1" applyFill="1" applyBorder="1" applyAlignment="1" applyProtection="1">
      <alignment horizontal="left" vertical="top" wrapText="1"/>
    </xf>
    <xf numFmtId="2" fontId="3" fillId="0" borderId="6" xfId="10" applyNumberFormat="1" applyFont="1" applyFill="1" applyBorder="1" applyAlignment="1" applyProtection="1">
      <alignment horizontal="right" vertical="top" wrapText="1"/>
    </xf>
    <xf numFmtId="0" fontId="2" fillId="0" borderId="6" xfId="10" applyNumberFormat="1" applyFont="1" applyFill="1" applyBorder="1" applyAlignment="1" applyProtection="1">
      <alignment horizontal="left" vertical="top" wrapText="1"/>
    </xf>
    <xf numFmtId="0" fontId="2" fillId="0" borderId="6" xfId="10" applyFont="1" applyFill="1" applyBorder="1" applyAlignment="1">
      <alignment horizontal="right" vertical="top"/>
    </xf>
    <xf numFmtId="0" fontId="3" fillId="0" borderId="6" xfId="10" applyFont="1" applyFill="1" applyBorder="1" applyAlignment="1" applyProtection="1">
      <alignment horizontal="left" vertical="top" wrapText="1"/>
    </xf>
    <xf numFmtId="0" fontId="2" fillId="0" borderId="6" xfId="12" applyFont="1" applyFill="1" applyBorder="1" applyAlignment="1" applyProtection="1">
      <alignment horizontal="left" vertical="top" wrapText="1"/>
    </xf>
    <xf numFmtId="2" fontId="3" fillId="0" borderId="6" xfId="12" applyNumberFormat="1" applyFont="1" applyBorder="1" applyAlignment="1">
      <alignment horizontal="right" vertical="top"/>
    </xf>
    <xf numFmtId="2" fontId="2" fillId="0" borderId="6" xfId="12" applyNumberFormat="1" applyFont="1" applyBorder="1" applyAlignment="1">
      <alignment horizontal="right" vertical="top"/>
    </xf>
    <xf numFmtId="0" fontId="0" fillId="0" borderId="0" xfId="0" applyBorder="1"/>
    <xf numFmtId="0" fontId="2" fillId="0" borderId="6" xfId="13" applyFont="1" applyFill="1" applyBorder="1" applyAlignment="1" applyProtection="1">
      <alignment horizontal="left" vertical="top" wrapText="1"/>
    </xf>
    <xf numFmtId="2" fontId="3" fillId="0" borderId="6" xfId="13" applyNumberFormat="1" applyFont="1" applyBorder="1" applyAlignment="1">
      <alignment horizontal="right" vertical="top"/>
    </xf>
    <xf numFmtId="0" fontId="2" fillId="0" borderId="6" xfId="13" applyFont="1" applyFill="1" applyBorder="1" applyAlignment="1">
      <alignment horizontal="right" vertical="top"/>
    </xf>
    <xf numFmtId="0" fontId="2" fillId="0" borderId="11" xfId="13" applyFont="1" applyFill="1" applyBorder="1" applyAlignment="1" applyProtection="1">
      <alignment horizontal="left" vertical="top" wrapText="1"/>
    </xf>
    <xf numFmtId="0" fontId="0" fillId="0" borderId="12" xfId="0" applyBorder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 wrapText="1"/>
    </xf>
    <xf numFmtId="0" fontId="0" fillId="0" borderId="0" xfId="0" applyNumberFormat="1" applyAlignment="1" applyProtection="1">
      <alignment horizontal="center" vertical="center"/>
    </xf>
    <xf numFmtId="166" fontId="5" fillId="0" borderId="0" xfId="0" applyNumberFormat="1" applyFont="1" applyAlignment="1" applyProtection="1">
      <alignment horizontal="center" vertical="center" wrapText="1"/>
    </xf>
    <xf numFmtId="166" fontId="0" fillId="0" borderId="0" xfId="0" applyNumberFormat="1" applyAlignment="1" applyProtection="1">
      <alignment horizontal="center" vertical="center"/>
    </xf>
    <xf numFmtId="166" fontId="6" fillId="0" borderId="0" xfId="0" applyNumberFormat="1" applyFont="1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0" fontId="7" fillId="0" borderId="0" xfId="0" applyNumberFormat="1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2" fontId="9" fillId="0" borderId="0" xfId="0" applyNumberFormat="1" applyFont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10" fillId="0" borderId="0" xfId="16" applyFont="1" applyAlignment="1">
      <alignment horizontal="left"/>
    </xf>
    <xf numFmtId="0" fontId="2" fillId="0" borderId="0" xfId="16"/>
    <xf numFmtId="0" fontId="2" fillId="0" borderId="0" xfId="16" applyAlignment="1">
      <alignment horizontal="left"/>
    </xf>
    <xf numFmtId="0" fontId="2" fillId="0" borderId="0" xfId="16" applyFont="1" applyAlignment="1">
      <alignment horizontal="left"/>
    </xf>
    <xf numFmtId="0" fontId="2" fillId="0" borderId="0" xfId="16" applyFont="1"/>
    <xf numFmtId="0" fontId="11" fillId="0" borderId="0" xfId="16" applyFont="1"/>
    <xf numFmtId="164" fontId="13" fillId="0" borderId="14" xfId="16" applyNumberFormat="1" applyFont="1" applyFill="1" applyBorder="1" applyAlignment="1">
      <alignment horizontal="center" vertical="top" wrapText="1"/>
    </xf>
    <xf numFmtId="164" fontId="13" fillId="3" borderId="14" xfId="16" applyNumberFormat="1" applyFont="1" applyFill="1" applyBorder="1" applyAlignment="1">
      <alignment horizontal="center" vertical="top" wrapText="1"/>
    </xf>
    <xf numFmtId="0" fontId="14" fillId="0" borderId="11" xfId="16" applyFont="1" applyFill="1" applyBorder="1"/>
    <xf numFmtId="41" fontId="13" fillId="0" borderId="6" xfId="1" applyNumberFormat="1" applyFont="1" applyBorder="1" applyAlignment="1">
      <alignment horizontal="center" vertical="top" wrapText="1"/>
    </xf>
    <xf numFmtId="41" fontId="13" fillId="3" borderId="6" xfId="1" applyNumberFormat="1" applyFont="1" applyFill="1" applyBorder="1" applyAlignment="1">
      <alignment horizontal="center" vertical="top" wrapText="1"/>
    </xf>
    <xf numFmtId="49" fontId="11" fillId="0" borderId="6" xfId="16" applyNumberFormat="1" applyFont="1" applyFill="1" applyBorder="1" applyAlignment="1">
      <alignment vertical="center"/>
    </xf>
    <xf numFmtId="49" fontId="11" fillId="0" borderId="0" xfId="16" applyNumberFormat="1" applyFont="1" applyFill="1" applyBorder="1" applyAlignment="1">
      <alignment vertical="center"/>
    </xf>
    <xf numFmtId="41" fontId="13" fillId="0" borderId="0" xfId="1" applyNumberFormat="1" applyFont="1" applyBorder="1" applyAlignment="1">
      <alignment horizontal="center" vertical="top" wrapText="1"/>
    </xf>
    <xf numFmtId="0" fontId="13" fillId="0" borderId="10" xfId="16" applyFont="1" applyBorder="1"/>
    <xf numFmtId="0" fontId="2" fillId="0" borderId="10" xfId="16" applyBorder="1"/>
    <xf numFmtId="0" fontId="2" fillId="0" borderId="7" xfId="16" applyBorder="1"/>
    <xf numFmtId="41" fontId="2" fillId="0" borderId="10" xfId="1" applyNumberFormat="1" applyFont="1" applyBorder="1" applyAlignment="1">
      <alignment horizontal="center"/>
    </xf>
    <xf numFmtId="41" fontId="2" fillId="0" borderId="7" xfId="1" applyNumberFormat="1" applyFont="1" applyBorder="1" applyAlignment="1">
      <alignment horizontal="center"/>
    </xf>
    <xf numFmtId="167" fontId="13" fillId="0" borderId="10" xfId="1" applyNumberFormat="1" applyFont="1" applyBorder="1" applyAlignment="1">
      <alignment horizontal="right"/>
    </xf>
    <xf numFmtId="0" fontId="0" fillId="0" borderId="10" xfId="0" applyBorder="1"/>
    <xf numFmtId="41" fontId="13" fillId="0" borderId="0" xfId="1" applyNumberFormat="1" applyFont="1" applyFill="1" applyBorder="1" applyAlignment="1">
      <alignment horizontal="center" vertical="top" wrapText="1"/>
    </xf>
    <xf numFmtId="0" fontId="13" fillId="0" borderId="0" xfId="16" applyFont="1" applyAlignment="1">
      <alignment horizontal="left"/>
    </xf>
    <xf numFmtId="0" fontId="3" fillId="0" borderId="0" xfId="2" applyFont="1" applyBorder="1" applyAlignment="1">
      <alignment vertical="top" wrapText="1"/>
    </xf>
    <xf numFmtId="0" fontId="3" fillId="0" borderId="7" xfId="2" applyFont="1" applyBorder="1" applyAlignment="1">
      <alignment vertical="top" wrapText="1"/>
    </xf>
    <xf numFmtId="49" fontId="2" fillId="0" borderId="5" xfId="2" applyNumberFormat="1" applyFont="1" applyFill="1" applyBorder="1" applyAlignment="1">
      <alignment horizontal="center" vertical="top" wrapText="1"/>
    </xf>
    <xf numFmtId="165" fontId="2" fillId="0" borderId="6" xfId="3" applyNumberFormat="1" applyFont="1" applyBorder="1" applyAlignment="1">
      <alignment vertical="top"/>
    </xf>
    <xf numFmtId="165" fontId="2" fillId="0" borderId="7" xfId="3" applyNumberFormat="1" applyFont="1" applyFill="1" applyBorder="1" applyAlignment="1">
      <alignment horizontal="right" vertical="top"/>
    </xf>
    <xf numFmtId="165" fontId="2" fillId="0" borderId="8" xfId="3" applyNumberFormat="1" applyFont="1" applyFill="1" applyBorder="1" applyAlignment="1">
      <alignment horizontal="right" vertical="top"/>
    </xf>
    <xf numFmtId="0" fontId="2" fillId="0" borderId="6" xfId="4" applyFont="1" applyBorder="1" applyAlignment="1">
      <alignment horizontal="left" vertical="top"/>
    </xf>
    <xf numFmtId="2" fontId="2" fillId="0" borderId="6" xfId="4" applyNumberFormat="1" applyFont="1" applyFill="1" applyBorder="1" applyAlignment="1">
      <alignment horizontal="right" vertical="top"/>
    </xf>
    <xf numFmtId="165" fontId="2" fillId="0" borderId="6" xfId="5" applyNumberFormat="1" applyFont="1" applyBorder="1" applyAlignment="1">
      <alignment horizontal="right" vertical="top"/>
    </xf>
    <xf numFmtId="165" fontId="2" fillId="0" borderId="8" xfId="5" applyNumberFormat="1" applyFont="1" applyBorder="1" applyAlignment="1">
      <alignment horizontal="right" vertical="top"/>
    </xf>
    <xf numFmtId="0" fontId="2" fillId="0" borderId="6" xfId="12" applyFont="1" applyFill="1" applyBorder="1" applyAlignment="1">
      <alignment horizontal="left" vertical="top"/>
    </xf>
    <xf numFmtId="2" fontId="2" fillId="0" borderId="6" xfId="12" applyNumberFormat="1" applyFont="1" applyFill="1" applyBorder="1" applyAlignment="1">
      <alignment horizontal="right" vertical="top"/>
    </xf>
    <xf numFmtId="2" fontId="2" fillId="2" borderId="6" xfId="12" applyNumberFormat="1" applyFont="1" applyFill="1" applyBorder="1" applyAlignment="1">
      <alignment horizontal="right" vertical="top"/>
    </xf>
    <xf numFmtId="2" fontId="2" fillId="0" borderId="8" xfId="12" applyNumberFormat="1" applyFont="1" applyBorder="1" applyAlignment="1">
      <alignment horizontal="right" vertical="top"/>
    </xf>
    <xf numFmtId="2" fontId="2" fillId="0" borderId="0" xfId="6" applyNumberFormat="1" applyFont="1" applyBorder="1" applyAlignment="1">
      <alignment horizontal="right" vertical="top"/>
    </xf>
    <xf numFmtId="2" fontId="2" fillId="0" borderId="7" xfId="6" applyNumberFormat="1" applyFont="1" applyBorder="1" applyAlignment="1">
      <alignment horizontal="right" vertical="top"/>
    </xf>
    <xf numFmtId="165" fontId="2" fillId="2" borderId="0" xfId="7" applyNumberFormat="1" applyFont="1" applyFill="1" applyBorder="1" applyAlignment="1">
      <alignment horizontal="right" vertical="top"/>
    </xf>
    <xf numFmtId="165" fontId="2" fillId="0" borderId="9" xfId="7" applyNumberFormat="1" applyFont="1" applyBorder="1" applyAlignment="1">
      <alignment horizontal="right" vertical="top"/>
    </xf>
    <xf numFmtId="2" fontId="16" fillId="0" borderId="0" xfId="0" applyNumberFormat="1" applyFont="1" applyBorder="1" applyAlignment="1">
      <alignment vertical="top"/>
    </xf>
    <xf numFmtId="2" fontId="2" fillId="0" borderId="6" xfId="8" applyNumberFormat="1" applyFont="1" applyBorder="1" applyAlignment="1">
      <alignment horizontal="right" vertical="top"/>
    </xf>
    <xf numFmtId="165" fontId="2" fillId="0" borderId="6" xfId="9" applyNumberFormat="1" applyFont="1" applyBorder="1" applyAlignment="1">
      <alignment horizontal="right" vertical="top"/>
    </xf>
    <xf numFmtId="165" fontId="2" fillId="0" borderId="8" xfId="9" applyNumberFormat="1" applyFont="1" applyBorder="1" applyAlignment="1">
      <alignment horizontal="right" vertical="top"/>
    </xf>
    <xf numFmtId="2" fontId="2" fillId="0" borderId="6" xfId="10" applyNumberFormat="1" applyFont="1" applyFill="1" applyBorder="1" applyAlignment="1" applyProtection="1">
      <alignment horizontal="right" vertical="top" wrapText="1"/>
    </xf>
    <xf numFmtId="165" fontId="2" fillId="2" borderId="6" xfId="11" applyNumberFormat="1" applyFont="1" applyFill="1" applyBorder="1" applyAlignment="1" applyProtection="1">
      <alignment horizontal="right" vertical="top" wrapText="1"/>
    </xf>
    <xf numFmtId="165" fontId="2" fillId="0" borderId="8" xfId="11" applyNumberFormat="1" applyFont="1" applyFill="1" applyBorder="1" applyAlignment="1" applyProtection="1">
      <alignment horizontal="right" vertical="top" wrapText="1"/>
    </xf>
    <xf numFmtId="0" fontId="2" fillId="0" borderId="10" xfId="10" applyFont="1" applyFill="1" applyBorder="1" applyAlignment="1" applyProtection="1">
      <alignment horizontal="left" vertical="top" wrapText="1"/>
    </xf>
    <xf numFmtId="3" fontId="2" fillId="0" borderId="6" xfId="13" applyNumberFormat="1" applyFont="1" applyBorder="1" applyAlignment="1">
      <alignment horizontal="right" vertical="top"/>
    </xf>
    <xf numFmtId="0" fontId="2" fillId="0" borderId="6" xfId="10" applyFont="1" applyFill="1" applyBorder="1" applyAlignment="1">
      <alignment horizontal="left" vertical="top"/>
    </xf>
    <xf numFmtId="0" fontId="18" fillId="0" borderId="0" xfId="0" applyNumberFormat="1" applyFont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</xf>
    <xf numFmtId="0" fontId="19" fillId="0" borderId="0" xfId="0" applyNumberFormat="1" applyFont="1" applyAlignment="1" applyProtection="1">
      <alignment horizontal="center" vertical="center"/>
    </xf>
    <xf numFmtId="0" fontId="3" fillId="0" borderId="0" xfId="0" applyNumberFormat="1" applyFont="1" applyAlignment="1" applyProtection="1">
      <alignment horizontal="left" vertical="center" wrapText="1"/>
    </xf>
    <xf numFmtId="0" fontId="19" fillId="0" borderId="0" xfId="0" applyFont="1" applyAlignment="1" applyProtection="1">
      <alignment vertical="center" wrapText="1"/>
    </xf>
    <xf numFmtId="3" fontId="18" fillId="0" borderId="0" xfId="0" applyNumberFormat="1" applyFont="1" applyAlignment="1" applyProtection="1">
      <alignment horizontal="center" vertical="center" wrapText="1"/>
    </xf>
    <xf numFmtId="3" fontId="19" fillId="0" borderId="0" xfId="0" applyNumberFormat="1" applyFont="1" applyAlignment="1" applyProtection="1">
      <alignment horizontal="center" vertical="center"/>
    </xf>
    <xf numFmtId="3" fontId="17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vertical="center" wrapText="1"/>
    </xf>
    <xf numFmtId="0" fontId="10" fillId="0" borderId="0" xfId="0" applyNumberFormat="1" applyFont="1" applyAlignment="1" applyProtection="1">
      <alignment horizontal="center" vertical="center"/>
    </xf>
    <xf numFmtId="0" fontId="10" fillId="0" borderId="0" xfId="0" applyNumberFormat="1" applyFont="1" applyAlignment="1" applyProtection="1">
      <alignment horizontal="center" vertical="center" wrapText="1"/>
    </xf>
    <xf numFmtId="0" fontId="10" fillId="0" borderId="0" xfId="0" applyFont="1" applyAlignment="1" applyProtection="1">
      <alignment horizontal="right" vertical="center" wrapText="1"/>
    </xf>
    <xf numFmtId="0" fontId="10" fillId="0" borderId="0" xfId="0" applyFont="1" applyAlignment="1" applyProtection="1">
      <alignment horizontal="center" vertical="center"/>
    </xf>
    <xf numFmtId="3" fontId="14" fillId="0" borderId="0" xfId="0" applyNumberFormat="1" applyFont="1" applyAlignment="1" applyProtection="1">
      <alignment horizontal="center" vertical="center"/>
    </xf>
    <xf numFmtId="3" fontId="14" fillId="0" borderId="0" xfId="0" applyNumberFormat="1" applyFont="1" applyAlignment="1" applyProtection="1">
      <alignment horizontal="center" vertical="center" wrapText="1"/>
    </xf>
    <xf numFmtId="3" fontId="11" fillId="0" borderId="0" xfId="0" applyNumberFormat="1" applyFont="1" applyFill="1" applyAlignment="1" applyProtection="1">
      <alignment horizontal="center" vertical="center"/>
    </xf>
    <xf numFmtId="3" fontId="10" fillId="0" borderId="0" xfId="0" applyNumberFormat="1" applyFont="1" applyAlignment="1" applyProtection="1">
      <alignment horizontal="center" vertical="center"/>
    </xf>
    <xf numFmtId="0" fontId="14" fillId="0" borderId="10" xfId="14" applyFont="1" applyBorder="1"/>
    <xf numFmtId="0" fontId="14" fillId="0" borderId="10" xfId="14" applyFont="1" applyBorder="1" applyAlignment="1"/>
    <xf numFmtId="2" fontId="14" fillId="0" borderId="6" xfId="14" applyNumberFormat="1" applyFont="1" applyFill="1" applyBorder="1" applyAlignment="1" applyProtection="1">
      <alignment horizontal="right" vertical="top" wrapText="1"/>
    </xf>
    <xf numFmtId="165" fontId="10" fillId="0" borderId="10" xfId="15" applyNumberFormat="1" applyFont="1" applyFill="1" applyBorder="1" applyAlignment="1" applyProtection="1">
      <alignment horizontal="right" vertical="top" wrapText="1"/>
    </xf>
    <xf numFmtId="165" fontId="10" fillId="0" borderId="6" xfId="15" applyNumberFormat="1" applyFont="1" applyFill="1" applyBorder="1" applyAlignment="1" applyProtection="1">
      <alignment horizontal="right" vertical="top" wrapText="1"/>
    </xf>
    <xf numFmtId="0" fontId="0" fillId="0" borderId="0" xfId="0" applyAlignment="1">
      <alignment horizontal="left"/>
    </xf>
    <xf numFmtId="0" fontId="19" fillId="0" borderId="0" xfId="0" applyFont="1"/>
    <xf numFmtId="0" fontId="20" fillId="0" borderId="0" xfId="0" applyFont="1" applyAlignment="1">
      <alignment vertical="top"/>
    </xf>
    <xf numFmtId="0" fontId="20" fillId="0" borderId="0" xfId="0" applyFont="1"/>
    <xf numFmtId="0" fontId="12" fillId="3" borderId="13" xfId="16" applyFont="1" applyFill="1" applyBorder="1" applyAlignment="1">
      <alignment horizontal="center"/>
    </xf>
    <xf numFmtId="49" fontId="11" fillId="0" borderId="6" xfId="16" applyNumberFormat="1" applyFont="1" applyFill="1" applyBorder="1" applyAlignment="1">
      <alignment horizontal="left" vertical="center" wrapText="1"/>
    </xf>
    <xf numFmtId="49" fontId="13" fillId="0" borderId="14" xfId="16" applyNumberFormat="1" applyFont="1" applyFill="1" applyBorder="1" applyAlignment="1">
      <alignment horizontal="left" vertical="top" wrapText="1"/>
    </xf>
    <xf numFmtId="0" fontId="20" fillId="0" borderId="16" xfId="0" applyFont="1" applyBorder="1" applyAlignment="1">
      <alignment horizontal="center" vertical="top"/>
    </xf>
    <xf numFmtId="0" fontId="2" fillId="0" borderId="2" xfId="2" applyFont="1" applyFill="1" applyBorder="1" applyAlignment="1">
      <alignment horizontal="center" vertical="top" wrapText="1"/>
    </xf>
    <xf numFmtId="0" fontId="15" fillId="0" borderId="15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17" fillId="0" borderId="0" xfId="0" applyNumberFormat="1" applyFont="1" applyAlignment="1" applyProtection="1">
      <alignment horizontal="center" vertical="center" wrapText="1"/>
    </xf>
    <xf numFmtId="0" fontId="17" fillId="0" borderId="0" xfId="0" applyNumberFormat="1" applyFont="1" applyAlignment="1" applyProtection="1">
      <alignment horizontal="center" vertical="center"/>
    </xf>
    <xf numFmtId="0" fontId="3" fillId="0" borderId="0" xfId="0" applyNumberFormat="1" applyFont="1" applyAlignment="1" applyProtection="1">
      <alignment horizontal="left" vertical="center" wrapText="1"/>
    </xf>
  </cellXfs>
  <cellStyles count="17">
    <cellStyle name="Ezres" xfId="1" builtinId="3"/>
    <cellStyle name="Ezres_15" xfId="3"/>
    <cellStyle name="Ezres_32" xfId="5"/>
    <cellStyle name="Ezres_33" xfId="7"/>
    <cellStyle name="Ezres_36" xfId="9"/>
    <cellStyle name="Ezres_43" xfId="11"/>
    <cellStyle name="Ezres_48" xfId="15"/>
    <cellStyle name="Normál" xfId="0" builtinId="0"/>
    <cellStyle name="Normál_15" xfId="2"/>
    <cellStyle name="Normál_32" xfId="4"/>
    <cellStyle name="Normál_33" xfId="6"/>
    <cellStyle name="Normál_36" xfId="8"/>
    <cellStyle name="Normál_43" xfId="10"/>
    <cellStyle name="Normál_44" xfId="12"/>
    <cellStyle name="Normál_47" xfId="13"/>
    <cellStyle name="Normál_48" xfId="14"/>
    <cellStyle name="Normál_Munka1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workbookViewId="0">
      <selection activeCell="I31" sqref="I31"/>
    </sheetView>
  </sheetViews>
  <sheetFormatPr defaultRowHeight="15" x14ac:dyDescent="0.25"/>
  <cols>
    <col min="2" max="2" width="9.140625" customWidth="1"/>
    <col min="4" max="4" width="15.140625" customWidth="1"/>
    <col min="5" max="6" width="17.7109375" bestFit="1" customWidth="1"/>
    <col min="7" max="7" width="19" bestFit="1" customWidth="1"/>
    <col min="8" max="8" width="15.7109375" bestFit="1" customWidth="1"/>
    <col min="9" max="9" width="17.7109375" bestFit="1" customWidth="1"/>
  </cols>
  <sheetData>
    <row r="1" spans="1:16" ht="18" x14ac:dyDescent="0.25">
      <c r="A1" s="47" t="s">
        <v>96</v>
      </c>
      <c r="B1" s="48"/>
      <c r="C1" s="48"/>
      <c r="D1" s="48"/>
      <c r="E1" s="48"/>
      <c r="F1" s="48"/>
      <c r="G1" s="48"/>
      <c r="H1" s="48"/>
      <c r="I1" s="48"/>
    </row>
    <row r="2" spans="1:16" ht="15.75" x14ac:dyDescent="0.25">
      <c r="A2" s="69" t="s">
        <v>111</v>
      </c>
      <c r="B2" s="48"/>
      <c r="C2" s="48"/>
      <c r="D2" s="48"/>
      <c r="E2" s="48"/>
      <c r="F2" s="48"/>
      <c r="G2" s="48"/>
      <c r="H2" s="48"/>
      <c r="I2" s="48"/>
    </row>
    <row r="3" spans="1:16" x14ac:dyDescent="0.25">
      <c r="A3" s="49"/>
      <c r="B3" s="48"/>
      <c r="C3" s="48"/>
      <c r="D3" s="48"/>
      <c r="E3" s="48"/>
      <c r="F3" s="48"/>
      <c r="G3" s="48"/>
      <c r="H3" s="48"/>
      <c r="I3" s="48"/>
    </row>
    <row r="4" spans="1:16" x14ac:dyDescent="0.25">
      <c r="A4" s="50" t="s">
        <v>87</v>
      </c>
      <c r="B4" s="51"/>
      <c r="C4" s="51"/>
      <c r="D4" s="48"/>
      <c r="E4" s="48"/>
      <c r="F4" s="48"/>
      <c r="G4" s="48"/>
      <c r="H4" s="48"/>
      <c r="I4" s="48"/>
    </row>
    <row r="5" spans="1:16" x14ac:dyDescent="0.25">
      <c r="A5" s="50"/>
      <c r="B5" s="51"/>
      <c r="C5" s="51"/>
      <c r="D5" s="48"/>
      <c r="E5" s="48"/>
      <c r="F5" s="48"/>
      <c r="G5" s="48"/>
      <c r="H5" s="48"/>
      <c r="I5" s="48"/>
    </row>
    <row r="6" spans="1:16" x14ac:dyDescent="0.25">
      <c r="A6" s="50" t="s">
        <v>88</v>
      </c>
      <c r="B6" s="51"/>
      <c r="C6" s="51"/>
      <c r="D6" s="48"/>
      <c r="E6" s="48"/>
      <c r="F6" s="48"/>
      <c r="G6" s="48"/>
      <c r="H6" s="48"/>
      <c r="I6" s="48"/>
    </row>
    <row r="7" spans="1:16" x14ac:dyDescent="0.25">
      <c r="A7" s="50" t="s">
        <v>89</v>
      </c>
      <c r="B7" s="51"/>
      <c r="C7" s="51"/>
      <c r="D7" s="48"/>
      <c r="E7" s="48"/>
      <c r="F7" s="48"/>
      <c r="G7" s="48"/>
      <c r="H7" s="48"/>
      <c r="I7" s="48"/>
    </row>
    <row r="8" spans="1:16" x14ac:dyDescent="0.25">
      <c r="A8" s="50"/>
      <c r="B8" s="51"/>
      <c r="C8" s="51"/>
      <c r="D8" s="48"/>
      <c r="E8" s="48"/>
      <c r="F8" s="48"/>
      <c r="G8" s="48"/>
      <c r="H8" s="48"/>
      <c r="I8" s="48"/>
    </row>
    <row r="9" spans="1:16" x14ac:dyDescent="0.25">
      <c r="A9" s="50" t="s">
        <v>110</v>
      </c>
      <c r="B9" s="51"/>
      <c r="C9" s="51"/>
      <c r="D9" s="48"/>
      <c r="E9" s="48"/>
      <c r="F9" s="48"/>
      <c r="G9" s="48"/>
      <c r="H9" s="48"/>
      <c r="I9" s="48"/>
    </row>
    <row r="10" spans="1:16" x14ac:dyDescent="0.25">
      <c r="A10" s="50" t="s">
        <v>90</v>
      </c>
      <c r="B10" s="51"/>
      <c r="C10" s="51"/>
      <c r="D10" s="48"/>
      <c r="E10" s="48"/>
      <c r="F10" s="48"/>
      <c r="G10" s="48"/>
      <c r="H10" s="48"/>
      <c r="I10" s="48"/>
    </row>
    <row r="11" spans="1:16" ht="15.75" x14ac:dyDescent="0.25">
      <c r="A11" s="52"/>
      <c r="B11" s="48"/>
      <c r="C11" s="48"/>
      <c r="D11" s="48"/>
      <c r="E11" s="48"/>
      <c r="F11" s="48"/>
      <c r="G11" s="48"/>
      <c r="H11" s="48"/>
      <c r="I11" s="48"/>
    </row>
    <row r="12" spans="1:16" ht="15.75" x14ac:dyDescent="0.25">
      <c r="A12" s="52"/>
      <c r="B12" s="48"/>
      <c r="C12" s="48"/>
      <c r="D12" s="48"/>
      <c r="E12" s="48"/>
      <c r="F12" s="48"/>
      <c r="G12" s="48"/>
      <c r="H12" s="48"/>
      <c r="I12" s="48"/>
    </row>
    <row r="13" spans="1:16" ht="24" thickBot="1" x14ac:dyDescent="0.4">
      <c r="A13" s="126" t="s">
        <v>91</v>
      </c>
      <c r="B13" s="126"/>
      <c r="C13" s="126"/>
      <c r="D13" s="126"/>
      <c r="E13" s="126"/>
      <c r="F13" s="126"/>
      <c r="G13" s="126"/>
      <c r="H13" s="126"/>
      <c r="I13" s="126"/>
    </row>
    <row r="14" spans="1:16" ht="32.25" customHeight="1" thickBot="1" x14ac:dyDescent="0.3">
      <c r="A14" s="128" t="s">
        <v>112</v>
      </c>
      <c r="B14" s="128"/>
      <c r="C14" s="128"/>
      <c r="D14" s="128"/>
      <c r="E14" s="53" t="s">
        <v>6</v>
      </c>
      <c r="F14" s="53" t="s">
        <v>7</v>
      </c>
      <c r="G14" s="53" t="s">
        <v>92</v>
      </c>
      <c r="H14" s="53" t="s">
        <v>93</v>
      </c>
      <c r="I14" s="54" t="s">
        <v>94</v>
      </c>
      <c r="P14" s="28"/>
    </row>
    <row r="15" spans="1:16" ht="18" x14ac:dyDescent="0.25">
      <c r="A15" s="55"/>
      <c r="B15" s="55"/>
      <c r="C15" s="55"/>
      <c r="D15" s="55"/>
      <c r="E15" s="55"/>
      <c r="F15" s="55"/>
      <c r="G15" s="55"/>
      <c r="H15" s="55"/>
      <c r="I15" s="55"/>
    </row>
    <row r="16" spans="1:16" ht="36.75" customHeight="1" x14ac:dyDescent="0.25">
      <c r="A16" s="127" t="s">
        <v>109</v>
      </c>
      <c r="B16" s="127"/>
      <c r="C16" s="127"/>
      <c r="D16" s="127"/>
      <c r="E16" s="56">
        <f>'Meglévő épületrészek építészet'!H21</f>
        <v>0</v>
      </c>
      <c r="F16" s="56">
        <f>'Meglévő épületrészek építészet'!I21</f>
        <v>0</v>
      </c>
      <c r="G16" s="56">
        <f t="shared" ref="G16" si="0">E16+F16</f>
        <v>0</v>
      </c>
      <c r="H16" s="56">
        <f>G16*0.27</f>
        <v>0</v>
      </c>
      <c r="I16" s="57">
        <f>G16+H16</f>
        <v>0</v>
      </c>
    </row>
    <row r="17" spans="1:11" ht="15.75" x14ac:dyDescent="0.25">
      <c r="A17" s="59"/>
      <c r="B17" s="59"/>
      <c r="C17" s="59"/>
      <c r="D17" s="59"/>
      <c r="E17" s="60"/>
      <c r="F17" s="60"/>
      <c r="G17" s="60"/>
      <c r="H17" s="60"/>
      <c r="I17" s="68"/>
    </row>
    <row r="18" spans="1:11" ht="15.75" x14ac:dyDescent="0.25">
      <c r="A18" s="58" t="s">
        <v>101</v>
      </c>
      <c r="B18" s="58"/>
      <c r="C18" s="58"/>
      <c r="D18" s="58"/>
      <c r="E18" s="56">
        <f>'Villanyszerelés - villámvédelem'!I20</f>
        <v>0</v>
      </c>
      <c r="F18" s="56">
        <f>'Villanyszerelés - villámvédelem'!J20</f>
        <v>0</v>
      </c>
      <c r="G18" s="56">
        <f t="shared" ref="G18" si="1">E18+F18</f>
        <v>0</v>
      </c>
      <c r="H18" s="56">
        <f>G18*0.27</f>
        <v>0</v>
      </c>
      <c r="I18" s="57">
        <f>G18+H18</f>
        <v>0</v>
      </c>
      <c r="K18" s="122"/>
    </row>
    <row r="19" spans="1:11" x14ac:dyDescent="0.25">
      <c r="A19" s="59"/>
      <c r="C19" s="67"/>
      <c r="F19" s="67"/>
    </row>
    <row r="20" spans="1:11" ht="15.75" x14ac:dyDescent="0.25">
      <c r="A20" s="61" t="s">
        <v>95</v>
      </c>
      <c r="B20" s="62"/>
      <c r="C20" s="63"/>
      <c r="D20" s="62"/>
      <c r="E20" s="64"/>
      <c r="F20" s="65"/>
      <c r="G20" s="66">
        <f>SUM(G16:G19)</f>
        <v>0</v>
      </c>
      <c r="H20" s="56">
        <f>SUM(H16:H19)</f>
        <v>0</v>
      </c>
      <c r="I20" s="57">
        <f>G20+H20</f>
        <v>0</v>
      </c>
    </row>
    <row r="21" spans="1:11" x14ac:dyDescent="0.25">
      <c r="C21" s="33"/>
      <c r="F21" s="33"/>
    </row>
    <row r="33" spans="1:9" x14ac:dyDescent="0.25">
      <c r="A33" s="123"/>
      <c r="B33" s="123"/>
      <c r="C33" s="123"/>
      <c r="D33" s="123"/>
      <c r="E33" s="123"/>
      <c r="F33" s="123"/>
      <c r="G33" s="123"/>
      <c r="H33" s="123"/>
      <c r="I33" s="123"/>
    </row>
    <row r="34" spans="1:9" x14ac:dyDescent="0.25">
      <c r="A34" s="123"/>
      <c r="B34" s="123"/>
      <c r="C34" s="123"/>
      <c r="D34" s="123"/>
      <c r="E34" s="123"/>
      <c r="F34" s="123"/>
      <c r="G34" s="123"/>
      <c r="H34" s="123"/>
      <c r="I34" s="123"/>
    </row>
    <row r="35" spans="1:9" ht="15.75" x14ac:dyDescent="0.25">
      <c r="A35" s="125" t="s">
        <v>114</v>
      </c>
      <c r="B35" s="123"/>
      <c r="C35" s="123"/>
      <c r="D35" s="123"/>
      <c r="E35" s="123"/>
      <c r="F35" s="123"/>
      <c r="G35" s="123"/>
      <c r="H35" s="123"/>
      <c r="I35" s="123"/>
    </row>
    <row r="36" spans="1:9" x14ac:dyDescent="0.25">
      <c r="A36" s="123"/>
      <c r="B36" s="123"/>
      <c r="C36" s="123"/>
      <c r="D36" s="123"/>
      <c r="E36" s="123"/>
      <c r="F36" s="123"/>
      <c r="G36" s="123"/>
      <c r="H36" s="123"/>
      <c r="I36" s="123"/>
    </row>
    <row r="37" spans="1:9" x14ac:dyDescent="0.25">
      <c r="A37" s="123"/>
      <c r="B37" s="123"/>
      <c r="C37" s="123"/>
      <c r="D37" s="123"/>
      <c r="E37" s="123"/>
      <c r="F37" s="123"/>
      <c r="I37" s="124"/>
    </row>
    <row r="38" spans="1:9" x14ac:dyDescent="0.25">
      <c r="A38" s="123"/>
      <c r="B38" s="123"/>
      <c r="C38" s="123"/>
      <c r="D38" s="123"/>
      <c r="E38" s="123"/>
      <c r="F38" s="123"/>
      <c r="G38" s="123"/>
    </row>
    <row r="39" spans="1:9" x14ac:dyDescent="0.25">
      <c r="A39" s="123"/>
      <c r="B39" s="123"/>
      <c r="C39" s="123"/>
      <c r="D39" s="123"/>
      <c r="E39" s="123"/>
      <c r="F39" s="123"/>
      <c r="G39" s="129" t="s">
        <v>113</v>
      </c>
      <c r="H39" s="129"/>
      <c r="I39" s="123"/>
    </row>
    <row r="40" spans="1:9" x14ac:dyDescent="0.25">
      <c r="A40" s="123"/>
      <c r="B40" s="123"/>
      <c r="C40" s="123"/>
      <c r="D40" s="123"/>
      <c r="E40" s="123"/>
      <c r="F40" s="123"/>
      <c r="G40" s="123"/>
      <c r="H40" s="123"/>
      <c r="I40" s="123"/>
    </row>
  </sheetData>
  <mergeCells count="4">
    <mergeCell ref="A13:I13"/>
    <mergeCell ref="A16:D16"/>
    <mergeCell ref="A14:D14"/>
    <mergeCell ref="G39:H39"/>
  </mergeCells>
  <pageMargins left="0.51181102362204722" right="0.11811023622047245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>
      <selection activeCell="K8" sqref="K8"/>
    </sheetView>
  </sheetViews>
  <sheetFormatPr defaultRowHeight="15" x14ac:dyDescent="0.25"/>
  <cols>
    <col min="2" max="2" width="27.140625" customWidth="1"/>
    <col min="4" max="4" width="4" customWidth="1"/>
    <col min="5" max="5" width="3.7109375" customWidth="1"/>
    <col min="6" max="6" width="9.5703125" bestFit="1" customWidth="1"/>
    <col min="7" max="7" width="10.42578125" bestFit="1" customWidth="1"/>
    <col min="8" max="8" width="10.5703125" customWidth="1"/>
    <col min="9" max="9" width="10.7109375" bestFit="1" customWidth="1"/>
  </cols>
  <sheetData>
    <row r="1" spans="1:17" ht="54.75" customHeight="1" thickBot="1" x14ac:dyDescent="0.3">
      <c r="A1" s="131" t="s">
        <v>107</v>
      </c>
      <c r="B1" s="132"/>
      <c r="C1" s="132"/>
      <c r="D1" s="132"/>
      <c r="E1" s="132"/>
      <c r="F1" s="132"/>
      <c r="G1" s="132"/>
      <c r="H1" s="132"/>
      <c r="I1" s="132"/>
    </row>
    <row r="2" spans="1:17" ht="26.25" thickBot="1" x14ac:dyDescent="0.3">
      <c r="A2" s="1" t="s">
        <v>0</v>
      </c>
      <c r="B2" s="2" t="s">
        <v>1</v>
      </c>
      <c r="C2" s="3" t="s">
        <v>2</v>
      </c>
      <c r="D2" s="130" t="s">
        <v>3</v>
      </c>
      <c r="E2" s="130"/>
      <c r="F2" s="4" t="s">
        <v>4</v>
      </c>
      <c r="G2" s="4" t="s">
        <v>5</v>
      </c>
      <c r="H2" s="4" t="s">
        <v>6</v>
      </c>
      <c r="I2" s="5" t="s">
        <v>7</v>
      </c>
    </row>
    <row r="3" spans="1:17" x14ac:dyDescent="0.25">
      <c r="A3" s="72" t="s">
        <v>97</v>
      </c>
      <c r="B3" s="70" t="s">
        <v>9</v>
      </c>
      <c r="C3" s="7">
        <v>12.5</v>
      </c>
      <c r="D3" s="8" t="s">
        <v>10</v>
      </c>
      <c r="E3" s="9">
        <v>2</v>
      </c>
      <c r="F3" s="73">
        <v>0</v>
      </c>
      <c r="G3" s="73">
        <v>0</v>
      </c>
      <c r="H3" s="74">
        <v>0</v>
      </c>
      <c r="I3" s="75">
        <f t="shared" ref="I3:I5" si="0">C3*G3</f>
        <v>0</v>
      </c>
    </row>
    <row r="4" spans="1:17" x14ac:dyDescent="0.25">
      <c r="A4" s="72" t="s">
        <v>8</v>
      </c>
      <c r="B4" s="71" t="s">
        <v>12</v>
      </c>
      <c r="C4" s="7">
        <v>25.7</v>
      </c>
      <c r="D4" s="8" t="s">
        <v>10</v>
      </c>
      <c r="E4" s="9">
        <v>2</v>
      </c>
      <c r="F4" s="73">
        <v>0</v>
      </c>
      <c r="G4" s="73">
        <v>0</v>
      </c>
      <c r="H4" s="74">
        <v>0</v>
      </c>
      <c r="I4" s="75">
        <f t="shared" si="0"/>
        <v>0</v>
      </c>
    </row>
    <row r="5" spans="1:17" ht="25.5" x14ac:dyDescent="0.25">
      <c r="A5" s="72" t="s">
        <v>11</v>
      </c>
      <c r="B5" s="10" t="s">
        <v>98</v>
      </c>
      <c r="C5" s="7">
        <v>1</v>
      </c>
      <c r="D5" s="8" t="s">
        <v>14</v>
      </c>
      <c r="E5" s="9"/>
      <c r="F5" s="73">
        <v>0</v>
      </c>
      <c r="G5" s="73">
        <v>0</v>
      </c>
      <c r="H5" s="74">
        <v>0</v>
      </c>
      <c r="I5" s="75">
        <f t="shared" si="0"/>
        <v>0</v>
      </c>
    </row>
    <row r="6" spans="1:17" ht="120" customHeight="1" x14ac:dyDescent="0.25">
      <c r="A6" s="11" t="s">
        <v>13</v>
      </c>
      <c r="B6" s="13" t="s">
        <v>99</v>
      </c>
      <c r="C6" s="14">
        <v>3</v>
      </c>
      <c r="D6" s="12" t="s">
        <v>14</v>
      </c>
      <c r="E6" s="76"/>
      <c r="F6" s="77">
        <v>0</v>
      </c>
      <c r="G6" s="77">
        <v>0</v>
      </c>
      <c r="H6" s="78">
        <f t="shared" ref="H6:H8" si="1">C6*F6</f>
        <v>0</v>
      </c>
      <c r="I6" s="79">
        <f t="shared" ref="I6:I8" si="2">C6*G6</f>
        <v>0</v>
      </c>
    </row>
    <row r="7" spans="1:17" ht="99.75" customHeight="1" x14ac:dyDescent="0.25">
      <c r="A7" s="11" t="s">
        <v>15</v>
      </c>
      <c r="B7" s="25" t="s">
        <v>32</v>
      </c>
      <c r="C7" s="26">
        <v>1</v>
      </c>
      <c r="D7" s="27" t="s">
        <v>33</v>
      </c>
      <c r="E7" s="80"/>
      <c r="F7" s="81">
        <v>0</v>
      </c>
      <c r="G7" s="81">
        <v>0</v>
      </c>
      <c r="H7" s="82">
        <f>F7*C7</f>
        <v>0</v>
      </c>
      <c r="I7" s="83">
        <f>G7*C7</f>
        <v>0</v>
      </c>
      <c r="Q7" s="28"/>
    </row>
    <row r="8" spans="1:17" ht="138" customHeight="1" x14ac:dyDescent="0.25">
      <c r="A8" s="11" t="s">
        <v>16</v>
      </c>
      <c r="B8" s="15" t="s">
        <v>18</v>
      </c>
      <c r="C8" s="16">
        <v>3.9</v>
      </c>
      <c r="D8" s="17" t="s">
        <v>10</v>
      </c>
      <c r="E8" s="9">
        <v>2</v>
      </c>
      <c r="F8" s="84">
        <v>0</v>
      </c>
      <c r="G8" s="85">
        <v>0</v>
      </c>
      <c r="H8" s="86">
        <f t="shared" si="1"/>
        <v>0</v>
      </c>
      <c r="I8" s="87">
        <f t="shared" si="2"/>
        <v>0</v>
      </c>
    </row>
    <row r="9" spans="1:17" ht="102" x14ac:dyDescent="0.25">
      <c r="A9" s="11" t="s">
        <v>17</v>
      </c>
      <c r="B9" s="18" t="s">
        <v>20</v>
      </c>
      <c r="C9" s="88">
        <v>37</v>
      </c>
      <c r="D9" s="19" t="s">
        <v>10</v>
      </c>
      <c r="E9" s="9">
        <v>2</v>
      </c>
      <c r="F9" s="89">
        <v>0</v>
      </c>
      <c r="G9" s="89">
        <v>0</v>
      </c>
      <c r="H9" s="90">
        <f>F9*C9</f>
        <v>0</v>
      </c>
      <c r="I9" s="91">
        <f>G9*C9</f>
        <v>0</v>
      </c>
    </row>
    <row r="10" spans="1:17" ht="95.25" customHeight="1" x14ac:dyDescent="0.25">
      <c r="A10" s="11" t="s">
        <v>19</v>
      </c>
      <c r="B10" s="20" t="s">
        <v>22</v>
      </c>
      <c r="C10" s="21">
        <v>13.7</v>
      </c>
      <c r="D10" s="23" t="s">
        <v>10</v>
      </c>
      <c r="E10" s="9">
        <v>2</v>
      </c>
      <c r="F10" s="92">
        <v>0</v>
      </c>
      <c r="G10" s="92">
        <v>0</v>
      </c>
      <c r="H10" s="93">
        <f t="shared" ref="H10:H12" si="3">C10*F10</f>
        <v>0</v>
      </c>
      <c r="I10" s="94">
        <f t="shared" ref="I10:I12" si="4">C10*G10</f>
        <v>0</v>
      </c>
    </row>
    <row r="11" spans="1:17" ht="84.75" customHeight="1" x14ac:dyDescent="0.25">
      <c r="A11" s="11" t="s">
        <v>21</v>
      </c>
      <c r="B11" s="20" t="s">
        <v>24</v>
      </c>
      <c r="C11" s="21">
        <v>12.5</v>
      </c>
      <c r="D11" s="23" t="s">
        <v>10</v>
      </c>
      <c r="E11" s="9">
        <v>2</v>
      </c>
      <c r="F11" s="92">
        <v>0</v>
      </c>
      <c r="G11" s="92">
        <v>0</v>
      </c>
      <c r="H11" s="93">
        <f t="shared" si="3"/>
        <v>0</v>
      </c>
      <c r="I11" s="94">
        <f t="shared" si="4"/>
        <v>0</v>
      </c>
    </row>
    <row r="12" spans="1:17" ht="57.75" customHeight="1" x14ac:dyDescent="0.25">
      <c r="A12" s="11" t="s">
        <v>23</v>
      </c>
      <c r="B12" s="95" t="s">
        <v>26</v>
      </c>
      <c r="C12" s="21">
        <f>C10+C11</f>
        <v>26.2</v>
      </c>
      <c r="D12" s="23" t="s">
        <v>10</v>
      </c>
      <c r="E12" s="9">
        <v>2</v>
      </c>
      <c r="F12" s="92">
        <v>0</v>
      </c>
      <c r="G12" s="92">
        <v>0</v>
      </c>
      <c r="H12" s="93">
        <f t="shared" si="3"/>
        <v>0</v>
      </c>
      <c r="I12" s="94">
        <f t="shared" si="4"/>
        <v>0</v>
      </c>
    </row>
    <row r="13" spans="1:17" ht="94.5" customHeight="1" x14ac:dyDescent="0.25">
      <c r="A13" s="11" t="s">
        <v>25</v>
      </c>
      <c r="B13" s="22" t="s">
        <v>28</v>
      </c>
      <c r="C13" s="21">
        <v>9.5</v>
      </c>
      <c r="D13" s="23" t="s">
        <v>10</v>
      </c>
      <c r="E13" s="9">
        <v>2</v>
      </c>
      <c r="F13" s="92">
        <v>0</v>
      </c>
      <c r="G13" s="92">
        <v>0</v>
      </c>
      <c r="H13" s="93">
        <f>C13*F13</f>
        <v>0</v>
      </c>
      <c r="I13" s="94">
        <f>C13*G13</f>
        <v>0</v>
      </c>
    </row>
    <row r="14" spans="1:17" ht="58.5" customHeight="1" x14ac:dyDescent="0.25">
      <c r="A14" s="11" t="s">
        <v>27</v>
      </c>
      <c r="B14" s="29" t="s">
        <v>35</v>
      </c>
      <c r="C14" s="30">
        <f>118+54</f>
        <v>172</v>
      </c>
      <c r="D14" s="31" t="s">
        <v>36</v>
      </c>
      <c r="E14" s="96"/>
      <c r="F14" s="81">
        <v>0</v>
      </c>
      <c r="G14" s="81">
        <v>0</v>
      </c>
      <c r="H14" s="82">
        <f t="shared" ref="H14:H18" si="5">F14*C14</f>
        <v>0</v>
      </c>
      <c r="I14" s="83">
        <f t="shared" ref="I14:I18" si="6">G14*C14</f>
        <v>0</v>
      </c>
    </row>
    <row r="15" spans="1:17" ht="44.25" customHeight="1" x14ac:dyDescent="0.25">
      <c r="A15" s="11" t="s">
        <v>29</v>
      </c>
      <c r="B15" s="29" t="s">
        <v>38</v>
      </c>
      <c r="C15" s="30">
        <f>C14</f>
        <v>172</v>
      </c>
      <c r="D15" s="31" t="s">
        <v>36</v>
      </c>
      <c r="E15" s="96"/>
      <c r="F15" s="81">
        <v>0</v>
      </c>
      <c r="G15" s="81">
        <v>0</v>
      </c>
      <c r="H15" s="82">
        <f t="shared" si="5"/>
        <v>0</v>
      </c>
      <c r="I15" s="83">
        <f t="shared" si="6"/>
        <v>0</v>
      </c>
    </row>
    <row r="16" spans="1:17" ht="95.25" customHeight="1" x14ac:dyDescent="0.25">
      <c r="A16" s="11" t="s">
        <v>31</v>
      </c>
      <c r="B16" s="29" t="s">
        <v>40</v>
      </c>
      <c r="C16" s="30">
        <v>118</v>
      </c>
      <c r="D16" s="31" t="s">
        <v>36</v>
      </c>
      <c r="E16" s="96"/>
      <c r="F16" s="81">
        <v>0</v>
      </c>
      <c r="G16" s="81">
        <v>0</v>
      </c>
      <c r="H16" s="82">
        <f t="shared" si="5"/>
        <v>0</v>
      </c>
      <c r="I16" s="83">
        <f t="shared" si="6"/>
        <v>0</v>
      </c>
    </row>
    <row r="17" spans="1:16" ht="95.25" customHeight="1" x14ac:dyDescent="0.25">
      <c r="A17" s="11" t="s">
        <v>34</v>
      </c>
      <c r="B17" s="29" t="s">
        <v>42</v>
      </c>
      <c r="C17" s="30">
        <f>54</f>
        <v>54</v>
      </c>
      <c r="D17" s="31" t="s">
        <v>36</v>
      </c>
      <c r="E17" s="96"/>
      <c r="F17" s="81">
        <v>0</v>
      </c>
      <c r="G17" s="81">
        <v>0</v>
      </c>
      <c r="H17" s="82">
        <f t="shared" si="5"/>
        <v>0</v>
      </c>
      <c r="I17" s="83">
        <f t="shared" si="6"/>
        <v>0</v>
      </c>
    </row>
    <row r="18" spans="1:16" ht="94.5" customHeight="1" x14ac:dyDescent="0.25">
      <c r="A18" s="11" t="s">
        <v>37</v>
      </c>
      <c r="B18" s="32" t="s">
        <v>43</v>
      </c>
      <c r="C18" s="30">
        <f>C16+C17</f>
        <v>172</v>
      </c>
      <c r="D18" s="31" t="s">
        <v>36</v>
      </c>
      <c r="E18" s="96"/>
      <c r="F18" s="81">
        <v>0</v>
      </c>
      <c r="G18" s="81">
        <v>0</v>
      </c>
      <c r="H18" s="82">
        <f t="shared" si="5"/>
        <v>0</v>
      </c>
      <c r="I18" s="83">
        <f t="shared" si="6"/>
        <v>0</v>
      </c>
      <c r="O18" s="28"/>
      <c r="P18" s="28"/>
    </row>
    <row r="19" spans="1:16" ht="40.5" customHeight="1" x14ac:dyDescent="0.25">
      <c r="A19" s="11" t="s">
        <v>39</v>
      </c>
      <c r="B19" s="32" t="s">
        <v>44</v>
      </c>
      <c r="C19" s="30">
        <f>54+5</f>
        <v>59</v>
      </c>
      <c r="D19" s="31" t="s">
        <v>36</v>
      </c>
      <c r="E19" s="96"/>
      <c r="F19" s="81">
        <v>0</v>
      </c>
      <c r="G19" s="81">
        <v>0</v>
      </c>
      <c r="H19" s="82">
        <f>F19*C19</f>
        <v>0</v>
      </c>
      <c r="I19" s="83">
        <f>G19*C19</f>
        <v>0</v>
      </c>
      <c r="O19" s="28"/>
      <c r="P19" s="28"/>
    </row>
    <row r="20" spans="1:16" ht="56.25" customHeight="1" x14ac:dyDescent="0.25">
      <c r="A20" s="11" t="s">
        <v>41</v>
      </c>
      <c r="B20" s="24" t="s">
        <v>100</v>
      </c>
      <c r="C20" s="21">
        <v>3.6</v>
      </c>
      <c r="D20" s="23" t="s">
        <v>30</v>
      </c>
      <c r="E20" s="97"/>
      <c r="F20" s="92">
        <v>0</v>
      </c>
      <c r="G20" s="92">
        <v>0</v>
      </c>
      <c r="H20" s="93">
        <f t="shared" ref="H20" si="7">F20*C20</f>
        <v>0</v>
      </c>
      <c r="I20" s="94">
        <f t="shared" ref="I20" si="8">C20*G20</f>
        <v>0</v>
      </c>
    </row>
    <row r="21" spans="1:16" ht="18" x14ac:dyDescent="0.25">
      <c r="A21" s="109" t="s">
        <v>86</v>
      </c>
      <c r="B21" s="111" t="s">
        <v>104</v>
      </c>
      <c r="C21" s="118"/>
      <c r="D21" s="117"/>
      <c r="E21" s="117"/>
      <c r="F21" s="119"/>
      <c r="G21" s="119"/>
      <c r="H21" s="120">
        <f>SUM(H3:H20)</f>
        <v>0</v>
      </c>
      <c r="I21" s="121">
        <f>SUM(I3:I20)</f>
        <v>0</v>
      </c>
      <c r="J21" s="6"/>
    </row>
    <row r="22" spans="1:16" x14ac:dyDescent="0.25">
      <c r="A22" s="33"/>
    </row>
  </sheetData>
  <mergeCells count="2">
    <mergeCell ref="D2:E2"/>
    <mergeCell ref="A1:I1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workbookViewId="0">
      <selection sqref="A1:K1"/>
    </sheetView>
  </sheetViews>
  <sheetFormatPr defaultRowHeight="15" x14ac:dyDescent="0.25"/>
  <cols>
    <col min="1" max="1" width="5" style="36" customWidth="1"/>
    <col min="2" max="2" width="15.7109375" style="42" customWidth="1"/>
    <col min="3" max="3" width="15.5703125" style="42" customWidth="1"/>
    <col min="4" max="4" width="52.140625" style="40" customWidth="1"/>
    <col min="5" max="5" width="5.7109375" style="43" customWidth="1"/>
    <col min="6" max="6" width="6.7109375" style="43" customWidth="1"/>
    <col min="7" max="7" width="10" style="43" bestFit="1" customWidth="1"/>
    <col min="8" max="8" width="9.140625" style="43" customWidth="1"/>
    <col min="9" max="10" width="13.5703125" style="43" customWidth="1"/>
    <col min="11" max="11" width="16.42578125" style="46" bestFit="1" customWidth="1"/>
    <col min="12" max="16384" width="9.140625" style="34"/>
  </cols>
  <sheetData>
    <row r="1" spans="1:11" ht="60.75" customHeight="1" x14ac:dyDescent="0.25">
      <c r="A1" s="133" t="s">
        <v>108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1" s="35" customFormat="1" ht="36" x14ac:dyDescent="0.25">
      <c r="A2" s="98" t="s">
        <v>45</v>
      </c>
      <c r="B2" s="98" t="s">
        <v>46</v>
      </c>
      <c r="C2" s="98" t="s">
        <v>47</v>
      </c>
      <c r="D2" s="99" t="s">
        <v>48</v>
      </c>
      <c r="E2" s="100" t="s">
        <v>49</v>
      </c>
      <c r="F2" s="100" t="s">
        <v>50</v>
      </c>
      <c r="G2" s="100" t="s">
        <v>51</v>
      </c>
      <c r="H2" s="100" t="s">
        <v>52</v>
      </c>
      <c r="I2" s="100" t="s">
        <v>53</v>
      </c>
      <c r="J2" s="100" t="s">
        <v>54</v>
      </c>
      <c r="K2" s="101" t="s">
        <v>55</v>
      </c>
    </row>
    <row r="3" spans="1:11" s="35" customFormat="1" ht="51" x14ac:dyDescent="0.25">
      <c r="A3" s="102" t="s">
        <v>97</v>
      </c>
      <c r="B3" s="103" t="s">
        <v>56</v>
      </c>
      <c r="C3" s="103" t="s">
        <v>57</v>
      </c>
      <c r="D3" s="104" t="s">
        <v>102</v>
      </c>
      <c r="E3" s="100" t="s">
        <v>14</v>
      </c>
      <c r="F3" s="100">
        <v>1</v>
      </c>
      <c r="G3" s="105">
        <v>0</v>
      </c>
      <c r="H3" s="105">
        <v>0</v>
      </c>
      <c r="I3" s="106" t="str">
        <f t="shared" ref="I3" si="0">(IF((OR(F3="",G3=""))=TRUE,"",IF((F3*G3)=0,"",(F3*G3))))</f>
        <v/>
      </c>
      <c r="J3" s="106" t="str">
        <f t="shared" ref="J3" si="1">(IF((OR(F3="",H3=""))=TRUE,"",IF((F3*H3)=0,"",(F3*H3))))</f>
        <v/>
      </c>
      <c r="K3" s="107" t="str">
        <f t="shared" ref="K3" si="2">(IF((OR(I3="",J3=""))=TRUE,"",IF((I3+J3)=0,"",(I3+J3))))</f>
        <v/>
      </c>
    </row>
    <row r="4" spans="1:11" s="35" customFormat="1" ht="76.5" x14ac:dyDescent="0.25">
      <c r="A4" s="102" t="s">
        <v>8</v>
      </c>
      <c r="B4" s="103" t="s">
        <v>56</v>
      </c>
      <c r="C4" s="103" t="s">
        <v>58</v>
      </c>
      <c r="D4" s="104" t="s">
        <v>103</v>
      </c>
      <c r="E4" s="100" t="s">
        <v>14</v>
      </c>
      <c r="F4" s="100">
        <v>1</v>
      </c>
      <c r="G4" s="105">
        <v>0</v>
      </c>
      <c r="H4" s="105">
        <v>0</v>
      </c>
      <c r="I4" s="106" t="str">
        <f t="shared" ref="I4:I19" si="3">(IF((OR(F4="",G4=""))=TRUE,"",IF((F4*G4)=0,"",(F4*G4))))</f>
        <v/>
      </c>
      <c r="J4" s="106" t="str">
        <f t="shared" ref="J4:J19" si="4">(IF((OR(F4="",H4=""))=TRUE,"",IF((F4*H4)=0,"",(F4*H4))))</f>
        <v/>
      </c>
      <c r="K4" s="107" t="str">
        <f t="shared" ref="K4:K19" si="5">(IF((OR(I4="",J4=""))=TRUE,"",IF((I4+J4)=0,"",(I4+J4))))</f>
        <v/>
      </c>
    </row>
    <row r="5" spans="1:11" ht="76.5" x14ac:dyDescent="0.25">
      <c r="A5" s="102" t="s">
        <v>11</v>
      </c>
      <c r="B5" s="103" t="s">
        <v>59</v>
      </c>
      <c r="C5" s="103" t="s">
        <v>60</v>
      </c>
      <c r="D5" s="108" t="s">
        <v>105</v>
      </c>
      <c r="E5" s="100" t="s">
        <v>14</v>
      </c>
      <c r="F5" s="100">
        <v>33</v>
      </c>
      <c r="G5" s="105">
        <v>0</v>
      </c>
      <c r="H5" s="105">
        <v>0</v>
      </c>
      <c r="I5" s="106" t="str">
        <f t="shared" si="3"/>
        <v/>
      </c>
      <c r="J5" s="106" t="str">
        <f t="shared" si="4"/>
        <v/>
      </c>
      <c r="K5" s="107" t="str">
        <f t="shared" si="5"/>
        <v/>
      </c>
    </row>
    <row r="6" spans="1:11" ht="25.5" x14ac:dyDescent="0.25">
      <c r="A6" s="102" t="s">
        <v>13</v>
      </c>
      <c r="B6" s="103" t="s">
        <v>61</v>
      </c>
      <c r="C6" s="103" t="s">
        <v>62</v>
      </c>
      <c r="D6" s="108" t="s">
        <v>63</v>
      </c>
      <c r="E6" s="100" t="s">
        <v>10</v>
      </c>
      <c r="F6" s="100">
        <v>14</v>
      </c>
      <c r="G6" s="105">
        <v>0</v>
      </c>
      <c r="H6" s="105">
        <v>0</v>
      </c>
      <c r="I6" s="106" t="str">
        <f t="shared" si="3"/>
        <v/>
      </c>
      <c r="J6" s="106" t="str">
        <f t="shared" si="4"/>
        <v/>
      </c>
      <c r="K6" s="107" t="str">
        <f t="shared" si="5"/>
        <v/>
      </c>
    </row>
    <row r="7" spans="1:11" ht="38.25" x14ac:dyDescent="0.25">
      <c r="A7" s="102" t="s">
        <v>15</v>
      </c>
      <c r="B7" s="103" t="s">
        <v>64</v>
      </c>
      <c r="C7" s="103" t="s">
        <v>65</v>
      </c>
      <c r="D7" s="108" t="s">
        <v>66</v>
      </c>
      <c r="E7" s="100" t="s">
        <v>10</v>
      </c>
      <c r="F7" s="100">
        <v>180</v>
      </c>
      <c r="G7" s="105">
        <v>0</v>
      </c>
      <c r="H7" s="105">
        <v>0</v>
      </c>
      <c r="I7" s="106" t="str">
        <f t="shared" si="3"/>
        <v/>
      </c>
      <c r="J7" s="106" t="str">
        <f t="shared" si="4"/>
        <v/>
      </c>
      <c r="K7" s="107" t="str">
        <f t="shared" si="5"/>
        <v/>
      </c>
    </row>
    <row r="8" spans="1:11" ht="25.5" x14ac:dyDescent="0.25">
      <c r="A8" s="102" t="s">
        <v>16</v>
      </c>
      <c r="B8" s="103" t="s">
        <v>64</v>
      </c>
      <c r="C8" s="103" t="s">
        <v>67</v>
      </c>
      <c r="D8" s="108" t="s">
        <v>68</v>
      </c>
      <c r="E8" s="100" t="s">
        <v>14</v>
      </c>
      <c r="F8" s="100">
        <v>8</v>
      </c>
      <c r="G8" s="105">
        <v>0</v>
      </c>
      <c r="H8" s="105">
        <v>0</v>
      </c>
      <c r="I8" s="106" t="str">
        <f t="shared" si="3"/>
        <v/>
      </c>
      <c r="J8" s="106" t="str">
        <f t="shared" si="4"/>
        <v/>
      </c>
      <c r="K8" s="107" t="str">
        <f t="shared" si="5"/>
        <v/>
      </c>
    </row>
    <row r="9" spans="1:11" ht="25.5" x14ac:dyDescent="0.25">
      <c r="A9" s="102" t="s">
        <v>17</v>
      </c>
      <c r="B9" s="103" t="s">
        <v>64</v>
      </c>
      <c r="C9" s="103" t="s">
        <v>67</v>
      </c>
      <c r="D9" s="108" t="s">
        <v>69</v>
      </c>
      <c r="E9" s="100" t="s">
        <v>14</v>
      </c>
      <c r="F9" s="100">
        <v>4</v>
      </c>
      <c r="G9" s="105">
        <v>0</v>
      </c>
      <c r="H9" s="105">
        <v>0</v>
      </c>
      <c r="I9" s="106" t="str">
        <f t="shared" si="3"/>
        <v/>
      </c>
      <c r="J9" s="106" t="str">
        <f t="shared" si="4"/>
        <v/>
      </c>
      <c r="K9" s="107" t="str">
        <f t="shared" si="5"/>
        <v/>
      </c>
    </row>
    <row r="10" spans="1:11" ht="25.5" x14ac:dyDescent="0.25">
      <c r="A10" s="102" t="s">
        <v>19</v>
      </c>
      <c r="B10" s="103" t="s">
        <v>64</v>
      </c>
      <c r="C10" s="103" t="s">
        <v>70</v>
      </c>
      <c r="D10" s="108" t="s">
        <v>71</v>
      </c>
      <c r="E10" s="100" t="s">
        <v>14</v>
      </c>
      <c r="F10" s="100">
        <v>6</v>
      </c>
      <c r="G10" s="105">
        <v>0</v>
      </c>
      <c r="H10" s="105">
        <v>0</v>
      </c>
      <c r="I10" s="106" t="str">
        <f t="shared" si="3"/>
        <v/>
      </c>
      <c r="J10" s="106" t="str">
        <f t="shared" si="4"/>
        <v/>
      </c>
      <c r="K10" s="107" t="str">
        <f t="shared" si="5"/>
        <v/>
      </c>
    </row>
    <row r="11" spans="1:11" ht="25.5" x14ac:dyDescent="0.25">
      <c r="A11" s="102" t="s">
        <v>21</v>
      </c>
      <c r="B11" s="103" t="s">
        <v>64</v>
      </c>
      <c r="C11" s="103" t="s">
        <v>70</v>
      </c>
      <c r="D11" s="108" t="s">
        <v>72</v>
      </c>
      <c r="E11" s="100" t="s">
        <v>14</v>
      </c>
      <c r="F11" s="100">
        <v>6</v>
      </c>
      <c r="G11" s="105">
        <v>0</v>
      </c>
      <c r="H11" s="105">
        <v>0</v>
      </c>
      <c r="I11" s="106" t="str">
        <f t="shared" si="3"/>
        <v/>
      </c>
      <c r="J11" s="106" t="str">
        <f t="shared" si="4"/>
        <v/>
      </c>
      <c r="K11" s="107" t="str">
        <f t="shared" si="5"/>
        <v/>
      </c>
    </row>
    <row r="12" spans="1:11" ht="25.5" x14ac:dyDescent="0.25">
      <c r="A12" s="102" t="s">
        <v>23</v>
      </c>
      <c r="B12" s="103" t="s">
        <v>64</v>
      </c>
      <c r="C12" s="103" t="s">
        <v>70</v>
      </c>
      <c r="D12" s="108" t="s">
        <v>73</v>
      </c>
      <c r="E12" s="100" t="s">
        <v>14</v>
      </c>
      <c r="F12" s="100">
        <v>6</v>
      </c>
      <c r="G12" s="105">
        <v>0</v>
      </c>
      <c r="H12" s="105">
        <v>0</v>
      </c>
      <c r="I12" s="106" t="str">
        <f t="shared" si="3"/>
        <v/>
      </c>
      <c r="J12" s="106" t="str">
        <f t="shared" si="4"/>
        <v/>
      </c>
      <c r="K12" s="107" t="str">
        <f t="shared" si="5"/>
        <v/>
      </c>
    </row>
    <row r="13" spans="1:11" ht="25.5" x14ac:dyDescent="0.25">
      <c r="A13" s="102" t="s">
        <v>25</v>
      </c>
      <c r="B13" s="103" t="s">
        <v>64</v>
      </c>
      <c r="C13" s="103" t="s">
        <v>70</v>
      </c>
      <c r="D13" s="108" t="s">
        <v>74</v>
      </c>
      <c r="E13" s="100" t="s">
        <v>14</v>
      </c>
      <c r="F13" s="100">
        <v>54</v>
      </c>
      <c r="G13" s="105">
        <v>0</v>
      </c>
      <c r="H13" s="105">
        <v>0</v>
      </c>
      <c r="I13" s="106" t="str">
        <f t="shared" si="3"/>
        <v/>
      </c>
      <c r="J13" s="106" t="str">
        <f t="shared" si="4"/>
        <v/>
      </c>
      <c r="K13" s="107" t="str">
        <f t="shared" si="5"/>
        <v/>
      </c>
    </row>
    <row r="14" spans="1:11" ht="25.5" x14ac:dyDescent="0.25">
      <c r="A14" s="102" t="s">
        <v>27</v>
      </c>
      <c r="B14" s="103" t="s">
        <v>64</v>
      </c>
      <c r="C14" s="103" t="s">
        <v>70</v>
      </c>
      <c r="D14" s="108" t="s">
        <v>75</v>
      </c>
      <c r="E14" s="100" t="s">
        <v>14</v>
      </c>
      <c r="F14" s="100">
        <v>8</v>
      </c>
      <c r="G14" s="105">
        <v>0</v>
      </c>
      <c r="H14" s="105">
        <v>0</v>
      </c>
      <c r="I14" s="106" t="str">
        <f t="shared" si="3"/>
        <v/>
      </c>
      <c r="J14" s="106" t="str">
        <f t="shared" si="4"/>
        <v/>
      </c>
      <c r="K14" s="107" t="str">
        <f t="shared" si="5"/>
        <v/>
      </c>
    </row>
    <row r="15" spans="1:11" ht="38.25" x14ac:dyDescent="0.25">
      <c r="A15" s="102" t="s">
        <v>29</v>
      </c>
      <c r="B15" s="103" t="s">
        <v>64</v>
      </c>
      <c r="C15" s="103" t="s">
        <v>76</v>
      </c>
      <c r="D15" s="108" t="s">
        <v>77</v>
      </c>
      <c r="E15" s="100" t="s">
        <v>10</v>
      </c>
      <c r="F15" s="100">
        <v>220</v>
      </c>
      <c r="G15" s="105">
        <v>0</v>
      </c>
      <c r="H15" s="105">
        <v>0</v>
      </c>
      <c r="I15" s="106" t="str">
        <f t="shared" si="3"/>
        <v/>
      </c>
      <c r="J15" s="106" t="str">
        <f t="shared" si="4"/>
        <v/>
      </c>
      <c r="K15" s="107" t="str">
        <f t="shared" si="5"/>
        <v/>
      </c>
    </row>
    <row r="16" spans="1:11" ht="25.5" x14ac:dyDescent="0.25">
      <c r="A16" s="102" t="s">
        <v>31</v>
      </c>
      <c r="B16" s="103" t="s">
        <v>64</v>
      </c>
      <c r="C16" s="103" t="s">
        <v>70</v>
      </c>
      <c r="D16" s="108" t="s">
        <v>78</v>
      </c>
      <c r="E16" s="100" t="s">
        <v>14</v>
      </c>
      <c r="F16" s="100">
        <v>9</v>
      </c>
      <c r="G16" s="105">
        <v>0</v>
      </c>
      <c r="H16" s="105">
        <v>0</v>
      </c>
      <c r="I16" s="106" t="str">
        <f t="shared" si="3"/>
        <v/>
      </c>
      <c r="J16" s="106" t="str">
        <f t="shared" si="4"/>
        <v/>
      </c>
      <c r="K16" s="107" t="str">
        <f t="shared" si="5"/>
        <v/>
      </c>
    </row>
    <row r="17" spans="1:11" ht="38.25" x14ac:dyDescent="0.25">
      <c r="A17" s="102" t="s">
        <v>34</v>
      </c>
      <c r="B17" s="103" t="s">
        <v>79</v>
      </c>
      <c r="C17" s="103" t="s">
        <v>80</v>
      </c>
      <c r="D17" s="108" t="s">
        <v>81</v>
      </c>
      <c r="E17" s="100" t="s">
        <v>82</v>
      </c>
      <c r="F17" s="100">
        <v>2</v>
      </c>
      <c r="G17" s="105">
        <v>0</v>
      </c>
      <c r="H17" s="105">
        <v>0</v>
      </c>
      <c r="I17" s="106" t="str">
        <f t="shared" si="3"/>
        <v/>
      </c>
      <c r="J17" s="106" t="str">
        <f t="shared" si="4"/>
        <v/>
      </c>
      <c r="K17" s="107" t="str">
        <f t="shared" si="5"/>
        <v/>
      </c>
    </row>
    <row r="18" spans="1:11" ht="30.75" customHeight="1" x14ac:dyDescent="0.25">
      <c r="A18" s="102"/>
      <c r="B18" s="135" t="s">
        <v>83</v>
      </c>
      <c r="C18" s="135"/>
      <c r="D18" s="135"/>
      <c r="E18" s="100"/>
      <c r="F18" s="100"/>
      <c r="G18" s="105"/>
      <c r="H18" s="105"/>
      <c r="I18" s="106"/>
      <c r="J18" s="106"/>
      <c r="K18" s="107"/>
    </row>
    <row r="19" spans="1:11" ht="42.75" x14ac:dyDescent="0.25">
      <c r="A19" s="102" t="s">
        <v>37</v>
      </c>
      <c r="B19" s="103" t="s">
        <v>84</v>
      </c>
      <c r="C19" s="103" t="s">
        <v>85</v>
      </c>
      <c r="D19" s="104" t="s">
        <v>106</v>
      </c>
      <c r="E19" s="100" t="s">
        <v>82</v>
      </c>
      <c r="F19" s="100">
        <v>1</v>
      </c>
      <c r="G19" s="105">
        <v>0</v>
      </c>
      <c r="H19" s="105">
        <v>0</v>
      </c>
      <c r="I19" s="106" t="str">
        <f t="shared" si="3"/>
        <v/>
      </c>
      <c r="J19" s="106" t="str">
        <f t="shared" si="4"/>
        <v/>
      </c>
      <c r="K19" s="107" t="str">
        <f t="shared" si="5"/>
        <v/>
      </c>
    </row>
    <row r="20" spans="1:11" s="41" customFormat="1" ht="16.5" customHeight="1" x14ac:dyDescent="0.25">
      <c r="A20" s="109" t="s">
        <v>86</v>
      </c>
      <c r="B20" s="110"/>
      <c r="C20" s="110"/>
      <c r="D20" s="111" t="s">
        <v>104</v>
      </c>
      <c r="E20" s="112"/>
      <c r="F20" s="112"/>
      <c r="G20" s="113"/>
      <c r="H20" s="114"/>
      <c r="I20" s="115">
        <f>SUM(I3:I19)</f>
        <v>0</v>
      </c>
      <c r="J20" s="115">
        <f>SUM(J3:J19)</f>
        <v>0</v>
      </c>
      <c r="K20" s="116">
        <f>SUM(I20:J20)</f>
        <v>0</v>
      </c>
    </row>
    <row r="21" spans="1:11" x14ac:dyDescent="0.25">
      <c r="H21" s="37"/>
      <c r="I21" s="38" t="str">
        <f t="shared" ref="I21:I22" si="6">(IF((OR(F21="",G21=""))=TRUE,"",IF((F21*G21)=0,"",(F21*G21))))</f>
        <v/>
      </c>
      <c r="J21" s="38" t="str">
        <f t="shared" ref="J21:J22" si="7">(IF((OR(F21="",H21=""))=TRUE,"",IF((F21*H21)=0,"",(F21*H21))))</f>
        <v/>
      </c>
      <c r="K21" s="39" t="str">
        <f t="shared" ref="K21:K22" si="8">(IF((OR(I21="",J21=""))=TRUE,"",IF((I21+J21)=0,"",(I21+J21))))</f>
        <v/>
      </c>
    </row>
    <row r="22" spans="1:11" x14ac:dyDescent="0.25">
      <c r="H22" s="37"/>
      <c r="I22" s="38" t="str">
        <f t="shared" si="6"/>
        <v/>
      </c>
      <c r="J22" s="38" t="str">
        <f t="shared" si="7"/>
        <v/>
      </c>
      <c r="K22" s="39" t="str">
        <f t="shared" si="8"/>
        <v/>
      </c>
    </row>
    <row r="23" spans="1:11" s="45" customFormat="1" ht="18.75" x14ac:dyDescent="0.25">
      <c r="A23" s="36"/>
      <c r="B23" s="42"/>
      <c r="C23" s="42"/>
      <c r="D23" s="40"/>
      <c r="E23" s="43"/>
      <c r="F23" s="43"/>
      <c r="G23" s="43"/>
      <c r="H23" s="44"/>
      <c r="I23" s="44"/>
      <c r="J23" s="44"/>
      <c r="K23" s="44"/>
    </row>
    <row r="48" spans="11:11" x14ac:dyDescent="0.25">
      <c r="K48" s="43"/>
    </row>
  </sheetData>
  <mergeCells count="2">
    <mergeCell ref="A1:K1"/>
    <mergeCell ref="B18:D18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Összesítő</vt:lpstr>
      <vt:lpstr>Meglévő épületrészek építészet</vt:lpstr>
      <vt:lpstr>Villanyszerelés - villámvédelem</vt:lpstr>
      <vt:lpstr>'Meglévő épületrészek építészet'!Nyomtatási_terület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2016-07-18T08:50:48Z</dcterms:modified>
</cp:coreProperties>
</file>